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U:\Civilsamfund\"/>
    </mc:Choice>
  </mc:AlternateContent>
  <xr:revisionPtr revIDLastSave="0" documentId="8_{BA74FB83-D089-468F-A682-B8744C6B23D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udgetskema" sheetId="25" r:id="rId1"/>
    <sheet name="Eksempel" sheetId="2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A32" i="25" l="1"/>
  <c r="AT64" i="22"/>
  <c r="AV63" i="22"/>
  <c r="AT63" i="22"/>
  <c r="AV26" i="22"/>
  <c r="Q26" i="22"/>
  <c r="AV62" i="22"/>
  <c r="AV59" i="22"/>
  <c r="AU55" i="22"/>
  <c r="AW55" i="22" s="1"/>
  <c r="AU51" i="22"/>
  <c r="AV47" i="22"/>
  <c r="AV44" i="22"/>
  <c r="AV40" i="22"/>
  <c r="AV34" i="22"/>
  <c r="AV25" i="22"/>
  <c r="AE63" i="22"/>
  <c r="AG63" i="22" s="1"/>
  <c r="AF62" i="22"/>
  <c r="AE62" i="22"/>
  <c r="AE61" i="22"/>
  <c r="AG61" i="22" s="1"/>
  <c r="AE60" i="22"/>
  <c r="AG60" i="22" s="1"/>
  <c r="AF59" i="22"/>
  <c r="AE58" i="22"/>
  <c r="AG58" i="22" s="1"/>
  <c r="AE57" i="22"/>
  <c r="AG57" i="22" s="1"/>
  <c r="AE56" i="22"/>
  <c r="AG56" i="22" s="1"/>
  <c r="AE55" i="22"/>
  <c r="AG55" i="22" s="1"/>
  <c r="AE54" i="22"/>
  <c r="AG54" i="22" s="1"/>
  <c r="AE53" i="22"/>
  <c r="AG53" i="22" s="1"/>
  <c r="AE51" i="22"/>
  <c r="AG51" i="22" s="1"/>
  <c r="AF47" i="22"/>
  <c r="AE46" i="22"/>
  <c r="AG46" i="22" s="1"/>
  <c r="AE45" i="22"/>
  <c r="AG45" i="22" s="1"/>
  <c r="AF44" i="22"/>
  <c r="AE42" i="22"/>
  <c r="AG42" i="22" s="1"/>
  <c r="AF40" i="22"/>
  <c r="AF34" i="22"/>
  <c r="AF25" i="22"/>
  <c r="P63" i="22"/>
  <c r="R63" i="22" s="1"/>
  <c r="Q62" i="22"/>
  <c r="P61" i="22"/>
  <c r="R61" i="22" s="1"/>
  <c r="P60" i="22"/>
  <c r="R60" i="22" s="1"/>
  <c r="Q59" i="22"/>
  <c r="P58" i="22"/>
  <c r="R58" i="22" s="1"/>
  <c r="P57" i="22"/>
  <c r="R57" i="22" s="1"/>
  <c r="P56" i="22"/>
  <c r="R56" i="22" s="1"/>
  <c r="P55" i="22"/>
  <c r="R55" i="22" s="1"/>
  <c r="P51" i="22"/>
  <c r="R51" i="22" s="1"/>
  <c r="Q47" i="22"/>
  <c r="P45" i="22"/>
  <c r="R45" i="22" s="1"/>
  <c r="Q44" i="22"/>
  <c r="P42" i="22"/>
  <c r="R42" i="22" s="1"/>
  <c r="Q40" i="22"/>
  <c r="Q34" i="22"/>
  <c r="Q25" i="22"/>
  <c r="AV25" i="25"/>
  <c r="AV34" i="25"/>
  <c r="AV40" i="25"/>
  <c r="AV44" i="25"/>
  <c r="AV47" i="25"/>
  <c r="AV59" i="25"/>
  <c r="AV62" i="25"/>
  <c r="AT63" i="25"/>
  <c r="AU63" i="25" s="1"/>
  <c r="AT61" i="25"/>
  <c r="AU61" i="25" s="1"/>
  <c r="AW61" i="25" s="1"/>
  <c r="AT60" i="25"/>
  <c r="AU60" i="25" s="1"/>
  <c r="AT49" i="25"/>
  <c r="AU49" i="25" s="1"/>
  <c r="AT50" i="25"/>
  <c r="AU50" i="25" s="1"/>
  <c r="AT51" i="25"/>
  <c r="AU51" i="25" s="1"/>
  <c r="AT52" i="25"/>
  <c r="AU52" i="25" s="1"/>
  <c r="AT53" i="25"/>
  <c r="AU53" i="25" s="1"/>
  <c r="AT54" i="25"/>
  <c r="AU54" i="25" s="1"/>
  <c r="AW54" i="25" s="1"/>
  <c r="AT55" i="25"/>
  <c r="AU55" i="25" s="1"/>
  <c r="AT56" i="25"/>
  <c r="AU56" i="25" s="1"/>
  <c r="AW56" i="25" s="1"/>
  <c r="AT57" i="25"/>
  <c r="AU57" i="25" s="1"/>
  <c r="AW57" i="25" s="1"/>
  <c r="AT58" i="25"/>
  <c r="AU58" i="25" s="1"/>
  <c r="AW58" i="25" s="1"/>
  <c r="AT48" i="25"/>
  <c r="AU48" i="25" s="1"/>
  <c r="AT46" i="25"/>
  <c r="AU46" i="25" s="1"/>
  <c r="AW46" i="25" s="1"/>
  <c r="AT45" i="25"/>
  <c r="AU45" i="25" s="1"/>
  <c r="AT42" i="25"/>
  <c r="AT43" i="25"/>
  <c r="AU43" i="25" s="1"/>
  <c r="AJ62" i="25"/>
  <c r="AJ59" i="25"/>
  <c r="AJ47" i="25"/>
  <c r="AJ44" i="25"/>
  <c r="AJ41" i="25"/>
  <c r="AJ40" i="25" s="1"/>
  <c r="AJ39" i="25"/>
  <c r="AJ38" i="25"/>
  <c r="AJ37" i="25"/>
  <c r="AJ36" i="25"/>
  <c r="AJ35" i="25"/>
  <c r="AJ33" i="25"/>
  <c r="AJ32" i="25"/>
  <c r="AJ31" i="25"/>
  <c r="AJ30" i="25"/>
  <c r="AJ29" i="25"/>
  <c r="AJ28" i="25"/>
  <c r="AJ27" i="25"/>
  <c r="AJ26" i="25"/>
  <c r="AS26" i="25"/>
  <c r="AF25" i="25"/>
  <c r="AE63" i="25"/>
  <c r="AG63" i="25" s="1"/>
  <c r="AF62" i="25"/>
  <c r="AE61" i="25"/>
  <c r="AG61" i="25" s="1"/>
  <c r="AE60" i="25"/>
  <c r="AG60" i="25" s="1"/>
  <c r="AF59" i="25"/>
  <c r="AE58" i="25"/>
  <c r="AG58" i="25" s="1"/>
  <c r="AE57" i="25"/>
  <c r="AG57" i="25" s="1"/>
  <c r="AE56" i="25"/>
  <c r="AG56" i="25" s="1"/>
  <c r="AE55" i="25"/>
  <c r="AG55" i="25" s="1"/>
  <c r="AE54" i="25"/>
  <c r="AG54" i="25" s="1"/>
  <c r="AE53" i="25"/>
  <c r="AG53" i="25" s="1"/>
  <c r="AE52" i="25"/>
  <c r="AG52" i="25" s="1"/>
  <c r="AE51" i="25"/>
  <c r="AG51" i="25" s="1"/>
  <c r="AE50" i="25"/>
  <c r="AG50" i="25" s="1"/>
  <c r="AE49" i="25"/>
  <c r="AG49" i="25" s="1"/>
  <c r="AE48" i="25"/>
  <c r="AG48" i="25" s="1"/>
  <c r="AF47" i="25"/>
  <c r="AE46" i="25"/>
  <c r="AG46" i="25" s="1"/>
  <c r="AE45" i="25"/>
  <c r="AG45" i="25" s="1"/>
  <c r="AF44" i="25"/>
  <c r="AE43" i="25"/>
  <c r="AG43" i="25" s="1"/>
  <c r="AE42" i="25"/>
  <c r="AG42" i="25" s="1"/>
  <c r="AF40" i="25"/>
  <c r="AF34" i="25"/>
  <c r="Q62" i="25"/>
  <c r="P63" i="25"/>
  <c r="P62" i="25" s="1"/>
  <c r="P61" i="25"/>
  <c r="R61" i="25" s="1"/>
  <c r="P60" i="25"/>
  <c r="R60" i="25" s="1"/>
  <c r="Q59" i="25"/>
  <c r="Q47" i="25"/>
  <c r="P49" i="25"/>
  <c r="R49" i="25" s="1"/>
  <c r="P50" i="25"/>
  <c r="R50" i="25" s="1"/>
  <c r="P51" i="25"/>
  <c r="R51" i="25" s="1"/>
  <c r="P52" i="25"/>
  <c r="R52" i="25" s="1"/>
  <c r="P53" i="25"/>
  <c r="R53" i="25" s="1"/>
  <c r="P54" i="25"/>
  <c r="R54" i="25" s="1"/>
  <c r="P55" i="25"/>
  <c r="R55" i="25" s="1"/>
  <c r="P56" i="25"/>
  <c r="R56" i="25" s="1"/>
  <c r="P57" i="25"/>
  <c r="R57" i="25" s="1"/>
  <c r="P58" i="25"/>
  <c r="R58" i="25" s="1"/>
  <c r="P48" i="25"/>
  <c r="R48" i="25" s="1"/>
  <c r="Q44" i="25"/>
  <c r="P46" i="25"/>
  <c r="R46" i="25" s="1"/>
  <c r="P45" i="25"/>
  <c r="R45" i="25" s="1"/>
  <c r="P42" i="25"/>
  <c r="R42" i="25" s="1"/>
  <c r="P43" i="25"/>
  <c r="R43" i="25" s="1"/>
  <c r="Q40" i="25"/>
  <c r="Q34" i="25"/>
  <c r="Q25" i="25"/>
  <c r="AU63" i="22"/>
  <c r="AT61" i="22"/>
  <c r="AU61" i="22" s="1"/>
  <c r="AW61" i="22" s="1"/>
  <c r="AT60" i="22"/>
  <c r="AU60" i="22" s="1"/>
  <c r="AT58" i="22"/>
  <c r="AU58" i="22" s="1"/>
  <c r="AW58" i="22" s="1"/>
  <c r="AT57" i="22"/>
  <c r="AU57" i="22" s="1"/>
  <c r="AW57" i="22" s="1"/>
  <c r="AT56" i="22"/>
  <c r="AU56" i="22" s="1"/>
  <c r="AW56" i="22" s="1"/>
  <c r="AT55" i="22"/>
  <c r="AT51" i="22"/>
  <c r="AT45" i="22"/>
  <c r="AU45" i="22" s="1"/>
  <c r="AW45" i="22" s="1"/>
  <c r="AT42" i="22"/>
  <c r="AU42" i="22" s="1"/>
  <c r="AW42" i="22" s="1"/>
  <c r="AD26" i="22"/>
  <c r="AJ26" i="22"/>
  <c r="AM26" i="22"/>
  <c r="AP26" i="22"/>
  <c r="AS26" i="22"/>
  <c r="AB27" i="22"/>
  <c r="AD27" i="22" s="1"/>
  <c r="AH27" i="22"/>
  <c r="AJ27" i="22" s="1"/>
  <c r="AK27" i="22"/>
  <c r="AM27" i="22" s="1"/>
  <c r="AN27" i="22"/>
  <c r="AP27" i="22" s="1"/>
  <c r="AQ27" i="22"/>
  <c r="AS27" i="22" s="1"/>
  <c r="AD28" i="22"/>
  <c r="AJ28" i="22"/>
  <c r="AM28" i="22"/>
  <c r="AP28" i="22"/>
  <c r="AS28" i="22"/>
  <c r="AD29" i="22"/>
  <c r="AJ29" i="22"/>
  <c r="AM29" i="22"/>
  <c r="AP29" i="22"/>
  <c r="AS29" i="22"/>
  <c r="AD30" i="22"/>
  <c r="AJ30" i="22"/>
  <c r="AM30" i="22"/>
  <c r="AP30" i="22"/>
  <c r="AS30" i="22"/>
  <c r="AD31" i="22"/>
  <c r="AJ31" i="22"/>
  <c r="AM31" i="22"/>
  <c r="AP31" i="22"/>
  <c r="AS31" i="22"/>
  <c r="AD32" i="22"/>
  <c r="AJ32" i="22"/>
  <c r="AM32" i="22"/>
  <c r="AP32" i="22"/>
  <c r="AS32" i="22"/>
  <c r="AD33" i="22"/>
  <c r="AJ33" i="22"/>
  <c r="AM33" i="22"/>
  <c r="AP33" i="22"/>
  <c r="AS33" i="22"/>
  <c r="AD35" i="22"/>
  <c r="AJ35" i="22"/>
  <c r="AM35" i="22"/>
  <c r="AP35" i="22"/>
  <c r="AS35" i="22"/>
  <c r="AD36" i="22"/>
  <c r="AJ36" i="22"/>
  <c r="AM36" i="22"/>
  <c r="AP36" i="22"/>
  <c r="AS36" i="22"/>
  <c r="AD37" i="22"/>
  <c r="AJ37" i="22"/>
  <c r="AM37" i="22"/>
  <c r="AP37" i="22"/>
  <c r="AS37" i="22"/>
  <c r="AD38" i="22"/>
  <c r="AJ38" i="22"/>
  <c r="AM38" i="22"/>
  <c r="AP38" i="22"/>
  <c r="AS38" i="22"/>
  <c r="AD39" i="22"/>
  <c r="AJ39" i="22"/>
  <c r="AM39" i="22"/>
  <c r="AP39" i="22"/>
  <c r="AS39" i="22"/>
  <c r="AB41" i="22"/>
  <c r="AD41" i="22" s="1"/>
  <c r="AH41" i="22"/>
  <c r="AJ41" i="22" s="1"/>
  <c r="AK41" i="22"/>
  <c r="AM41" i="22" s="1"/>
  <c r="AN41" i="22"/>
  <c r="AP41" i="22" s="1"/>
  <c r="AQ41" i="22"/>
  <c r="AS41" i="22" s="1"/>
  <c r="AD43" i="22"/>
  <c r="AJ43" i="22"/>
  <c r="AM43" i="22"/>
  <c r="AP43" i="22"/>
  <c r="AS43" i="22"/>
  <c r="AD44" i="22"/>
  <c r="AJ44" i="22"/>
  <c r="AM44" i="22"/>
  <c r="AP44" i="22"/>
  <c r="AS44" i="22"/>
  <c r="AD48" i="22"/>
  <c r="AJ48" i="22"/>
  <c r="AM48" i="22"/>
  <c r="AP48" i="22"/>
  <c r="AS48" i="22"/>
  <c r="AD49" i="22"/>
  <c r="AJ49" i="22"/>
  <c r="AM49" i="22"/>
  <c r="AP49" i="22"/>
  <c r="AS49" i="22"/>
  <c r="AD50" i="22"/>
  <c r="AJ50" i="22"/>
  <c r="AM50" i="22"/>
  <c r="AP50" i="22"/>
  <c r="AS50" i="22"/>
  <c r="AD52" i="22"/>
  <c r="AJ52" i="22"/>
  <c r="AM52" i="22"/>
  <c r="AP52" i="22"/>
  <c r="AS52" i="22"/>
  <c r="AJ53" i="22"/>
  <c r="AD59" i="22"/>
  <c r="AJ59" i="22"/>
  <c r="AM59" i="22"/>
  <c r="AP59" i="22"/>
  <c r="AS59" i="22"/>
  <c r="AD62" i="22"/>
  <c r="AJ62" i="22"/>
  <c r="AM62" i="22"/>
  <c r="AP62" i="22"/>
  <c r="AS63" i="22"/>
  <c r="AS62" i="22" s="1"/>
  <c r="Y27" i="22"/>
  <c r="V27" i="22"/>
  <c r="S27" i="22"/>
  <c r="M27" i="22"/>
  <c r="J27" i="22"/>
  <c r="G27" i="22"/>
  <c r="D27" i="22"/>
  <c r="AS62" i="25"/>
  <c r="AS59" i="25"/>
  <c r="AS47" i="25"/>
  <c r="AS44" i="25"/>
  <c r="AS41" i="25"/>
  <c r="AS40" i="25" s="1"/>
  <c r="AS39" i="25"/>
  <c r="AS38" i="25"/>
  <c r="AS37" i="25"/>
  <c r="AS36" i="25"/>
  <c r="AS35" i="25"/>
  <c r="AS33" i="25"/>
  <c r="AS32" i="25"/>
  <c r="AS31" i="25"/>
  <c r="AS30" i="25"/>
  <c r="AS29" i="25"/>
  <c r="AS28" i="25"/>
  <c r="AS27" i="25"/>
  <c r="AP62" i="25"/>
  <c r="AP59" i="25"/>
  <c r="AP47" i="25"/>
  <c r="AP44" i="25"/>
  <c r="AP41" i="25"/>
  <c r="AP40" i="25" s="1"/>
  <c r="AP39" i="25"/>
  <c r="AP38" i="25"/>
  <c r="AP37" i="25"/>
  <c r="AP36" i="25"/>
  <c r="AP35" i="25"/>
  <c r="AP33" i="25"/>
  <c r="AP32" i="25"/>
  <c r="AP31" i="25"/>
  <c r="AP30" i="25"/>
  <c r="AP29" i="25"/>
  <c r="AP28" i="25"/>
  <c r="AP27" i="25"/>
  <c r="AP26" i="25"/>
  <c r="AM62" i="25"/>
  <c r="AM59" i="25"/>
  <c r="AM47" i="25"/>
  <c r="AM44" i="25"/>
  <c r="AM41" i="25"/>
  <c r="AM40" i="25" s="1"/>
  <c r="AM39" i="25"/>
  <c r="AM38" i="25"/>
  <c r="AM37" i="25"/>
  <c r="AM36" i="25"/>
  <c r="AM35" i="25"/>
  <c r="AM33" i="25"/>
  <c r="AM32" i="25"/>
  <c r="AM31" i="25"/>
  <c r="AM30" i="25"/>
  <c r="AM29" i="25"/>
  <c r="AM28" i="25"/>
  <c r="AM27" i="25"/>
  <c r="AM26" i="25"/>
  <c r="AA62" i="25"/>
  <c r="AA59" i="25"/>
  <c r="AA47" i="25"/>
  <c r="AA44" i="25"/>
  <c r="AA38" i="25"/>
  <c r="AA39" i="25"/>
  <c r="AA41" i="25"/>
  <c r="AA40" i="25" s="1"/>
  <c r="AA27" i="25"/>
  <c r="AA28" i="25"/>
  <c r="AA29" i="25"/>
  <c r="AA30" i="25"/>
  <c r="AA31" i="25"/>
  <c r="AA33" i="25"/>
  <c r="AA35" i="25"/>
  <c r="AA36" i="25"/>
  <c r="AA37" i="25"/>
  <c r="AA26" i="25"/>
  <c r="X26" i="25"/>
  <c r="AW63" i="22" l="1"/>
  <c r="AU62" i="22"/>
  <c r="AW62" i="22" s="1"/>
  <c r="AW60" i="22"/>
  <c r="AU59" i="22"/>
  <c r="AW59" i="22" s="1"/>
  <c r="AE44" i="22"/>
  <c r="AG44" i="22" s="1"/>
  <c r="AV64" i="22"/>
  <c r="AF64" i="22"/>
  <c r="AE59" i="22"/>
  <c r="AG59" i="22" s="1"/>
  <c r="AW51" i="22"/>
  <c r="AG62" i="22"/>
  <c r="P59" i="22"/>
  <c r="R59" i="22" s="1"/>
  <c r="Q64" i="22"/>
  <c r="P62" i="22"/>
  <c r="AM25" i="22"/>
  <c r="AS34" i="22"/>
  <c r="AS40" i="22"/>
  <c r="AJ25" i="22"/>
  <c r="AP47" i="22"/>
  <c r="AP34" i="22"/>
  <c r="AS47" i="22"/>
  <c r="AD47" i="22"/>
  <c r="AT59" i="22"/>
  <c r="AM47" i="22"/>
  <c r="AJ47" i="22"/>
  <c r="AM40" i="22"/>
  <c r="AJ34" i="22"/>
  <c r="AD25" i="22"/>
  <c r="AP40" i="22"/>
  <c r="AM34" i="22"/>
  <c r="AJ40" i="22"/>
  <c r="AS25" i="22"/>
  <c r="AP25" i="22"/>
  <c r="AJ34" i="25"/>
  <c r="P59" i="25"/>
  <c r="R59" i="25" s="1"/>
  <c r="AU59" i="25"/>
  <c r="AW59" i="25" s="1"/>
  <c r="AW60" i="25"/>
  <c r="AU44" i="25"/>
  <c r="AW44" i="25" s="1"/>
  <c r="AW45" i="25"/>
  <c r="AW55" i="25"/>
  <c r="AV64" i="25"/>
  <c r="AW53" i="25"/>
  <c r="AW52" i="25"/>
  <c r="AW51" i="25"/>
  <c r="AW50" i="25"/>
  <c r="AW49" i="25"/>
  <c r="AU42" i="25"/>
  <c r="AW42" i="25" s="1"/>
  <c r="AW43" i="25"/>
  <c r="AU62" i="25"/>
  <c r="AW63" i="25"/>
  <c r="AU47" i="25"/>
  <c r="AW47" i="25" s="1"/>
  <c r="AW48" i="25"/>
  <c r="AJ25" i="25"/>
  <c r="Q64" i="25"/>
  <c r="R63" i="25"/>
  <c r="AE62" i="25"/>
  <c r="AG62" i="25" s="1"/>
  <c r="R62" i="25"/>
  <c r="AE59" i="25"/>
  <c r="AF64" i="25"/>
  <c r="P47" i="25"/>
  <c r="R47" i="25" s="1"/>
  <c r="AE44" i="25"/>
  <c r="AG44" i="25" s="1"/>
  <c r="P44" i="25"/>
  <c r="R44" i="25" s="1"/>
  <c r="AG59" i="25"/>
  <c r="AE47" i="25"/>
  <c r="AG47" i="25" s="1"/>
  <c r="AP34" i="25"/>
  <c r="AS34" i="25"/>
  <c r="AM25" i="25"/>
  <c r="AP25" i="25"/>
  <c r="AS25" i="25"/>
  <c r="AM34" i="25"/>
  <c r="AD40" i="22"/>
  <c r="AD34" i="22"/>
  <c r="AT62" i="22"/>
  <c r="AA34" i="25"/>
  <c r="AA64" i="25" s="1"/>
  <c r="I54" i="22"/>
  <c r="AM64" i="22" l="1"/>
  <c r="R62" i="22"/>
  <c r="AP64" i="22"/>
  <c r="AS64" i="22"/>
  <c r="AJ64" i="22"/>
  <c r="AD64" i="22"/>
  <c r="AJ64" i="25"/>
  <c r="AP64" i="25"/>
  <c r="AW62" i="25"/>
  <c r="AM64" i="25"/>
  <c r="AS64" i="25"/>
  <c r="Y41" i="22"/>
  <c r="V41" i="22"/>
  <c r="S41" i="22"/>
  <c r="M41" i="22"/>
  <c r="J41" i="22"/>
  <c r="G41" i="22"/>
  <c r="D41" i="22"/>
  <c r="AA50" i="22"/>
  <c r="X50" i="22"/>
  <c r="U50" i="22"/>
  <c r="AE50" i="22" s="1"/>
  <c r="AG50" i="22" s="1"/>
  <c r="O50" i="22"/>
  <c r="L50" i="22"/>
  <c r="I50" i="22"/>
  <c r="F50" i="22"/>
  <c r="AA49" i="22"/>
  <c r="X49" i="22"/>
  <c r="U49" i="22"/>
  <c r="AE49" i="22" s="1"/>
  <c r="AG49" i="22" s="1"/>
  <c r="O49" i="22"/>
  <c r="L49" i="22"/>
  <c r="I49" i="22"/>
  <c r="F49" i="22"/>
  <c r="AA48" i="22"/>
  <c r="X48" i="22"/>
  <c r="U48" i="22"/>
  <c r="O48" i="22"/>
  <c r="L48" i="22"/>
  <c r="I48" i="22"/>
  <c r="F48" i="22"/>
  <c r="P48" i="22" s="1"/>
  <c r="AE48" i="22" l="1"/>
  <c r="AG48" i="22" s="1"/>
  <c r="P50" i="22"/>
  <c r="R50" i="22" s="1"/>
  <c r="R48" i="22"/>
  <c r="AT49" i="22"/>
  <c r="AU49" i="22" s="1"/>
  <c r="AW49" i="22" s="1"/>
  <c r="P49" i="22"/>
  <c r="R49" i="22" s="1"/>
  <c r="AT50" i="22"/>
  <c r="AU50" i="22" s="1"/>
  <c r="AW50" i="22" s="1"/>
  <c r="AT48" i="22"/>
  <c r="AU48" i="22" s="1"/>
  <c r="F54" i="22"/>
  <c r="AW48" i="22" l="1"/>
  <c r="AT54" i="22"/>
  <c r="AU54" i="22" s="1"/>
  <c r="AW54" i="22" s="1"/>
  <c r="P54" i="22"/>
  <c r="R54" i="22" s="1"/>
  <c r="AT62" i="25"/>
  <c r="AD62" i="25"/>
  <c r="X62" i="25"/>
  <c r="U62" i="25"/>
  <c r="O62" i="25"/>
  <c r="L62" i="25"/>
  <c r="I62" i="25"/>
  <c r="F62" i="25"/>
  <c r="AT59" i="25"/>
  <c r="AD59" i="25"/>
  <c r="X59" i="25"/>
  <c r="U59" i="25"/>
  <c r="O59" i="25"/>
  <c r="L59" i="25"/>
  <c r="I59" i="25"/>
  <c r="F59" i="25"/>
  <c r="U47" i="25"/>
  <c r="X47" i="25"/>
  <c r="O47" i="25"/>
  <c r="I47" i="25"/>
  <c r="F47" i="25"/>
  <c r="AD47" i="25"/>
  <c r="L47" i="25"/>
  <c r="AD44" i="25"/>
  <c r="X44" i="25"/>
  <c r="U44" i="25"/>
  <c r="O44" i="25"/>
  <c r="L44" i="25"/>
  <c r="I44" i="25"/>
  <c r="F44" i="25"/>
  <c r="AD41" i="25"/>
  <c r="AD40" i="25" s="1"/>
  <c r="X41" i="25"/>
  <c r="X40" i="25" s="1"/>
  <c r="U41" i="25"/>
  <c r="O41" i="25"/>
  <c r="O40" i="25" s="1"/>
  <c r="L41" i="25"/>
  <c r="L40" i="25" s="1"/>
  <c r="I41" i="25"/>
  <c r="I40" i="25" s="1"/>
  <c r="F41" i="25"/>
  <c r="AD39" i="25"/>
  <c r="X39" i="25"/>
  <c r="U39" i="25"/>
  <c r="AE39" i="25" s="1"/>
  <c r="AG39" i="25" s="1"/>
  <c r="O39" i="25"/>
  <c r="L39" i="25"/>
  <c r="I39" i="25"/>
  <c r="F39" i="25"/>
  <c r="AT39" i="25" s="1"/>
  <c r="AD38" i="25"/>
  <c r="X38" i="25"/>
  <c r="U38" i="25"/>
  <c r="AE38" i="25" s="1"/>
  <c r="AG38" i="25" s="1"/>
  <c r="O38" i="25"/>
  <c r="L38" i="25"/>
  <c r="I38" i="25"/>
  <c r="F38" i="25"/>
  <c r="AD37" i="25"/>
  <c r="X37" i="25"/>
  <c r="U37" i="25"/>
  <c r="AE37" i="25" s="1"/>
  <c r="AG37" i="25" s="1"/>
  <c r="O37" i="25"/>
  <c r="L37" i="25"/>
  <c r="I37" i="25"/>
  <c r="F37" i="25"/>
  <c r="AT37" i="25" s="1"/>
  <c r="AD36" i="25"/>
  <c r="X36" i="25"/>
  <c r="U36" i="25"/>
  <c r="O36" i="25"/>
  <c r="L36" i="25"/>
  <c r="I36" i="25"/>
  <c r="F36" i="25"/>
  <c r="AD35" i="25"/>
  <c r="X35" i="25"/>
  <c r="U35" i="25"/>
  <c r="O35" i="25"/>
  <c r="L35" i="25"/>
  <c r="I35" i="25"/>
  <c r="F35" i="25"/>
  <c r="AD33" i="25"/>
  <c r="X33" i="25"/>
  <c r="U33" i="25"/>
  <c r="AE33" i="25" s="1"/>
  <c r="AG33" i="25" s="1"/>
  <c r="O33" i="25"/>
  <c r="L33" i="25"/>
  <c r="I33" i="25"/>
  <c r="F33" i="25"/>
  <c r="AT33" i="25" s="1"/>
  <c r="AD32" i="25"/>
  <c r="X32" i="25"/>
  <c r="U32" i="25"/>
  <c r="O32" i="25"/>
  <c r="L32" i="25"/>
  <c r="I32" i="25"/>
  <c r="F32" i="25"/>
  <c r="AD31" i="25"/>
  <c r="X31" i="25"/>
  <c r="U31" i="25"/>
  <c r="AE31" i="25" s="1"/>
  <c r="AG31" i="25" s="1"/>
  <c r="O31" i="25"/>
  <c r="L31" i="25"/>
  <c r="I31" i="25"/>
  <c r="F31" i="25"/>
  <c r="AT31" i="25" s="1"/>
  <c r="AD30" i="25"/>
  <c r="X30" i="25"/>
  <c r="U30" i="25"/>
  <c r="AE30" i="25" s="1"/>
  <c r="AG30" i="25" s="1"/>
  <c r="O30" i="25"/>
  <c r="L30" i="25"/>
  <c r="I30" i="25"/>
  <c r="F30" i="25"/>
  <c r="AD29" i="25"/>
  <c r="X29" i="25"/>
  <c r="U29" i="25"/>
  <c r="AE29" i="25" s="1"/>
  <c r="AG29" i="25" s="1"/>
  <c r="O29" i="25"/>
  <c r="L29" i="25"/>
  <c r="I29" i="25"/>
  <c r="F29" i="25"/>
  <c r="AT29" i="25" s="1"/>
  <c r="AD28" i="25"/>
  <c r="X28" i="25"/>
  <c r="U28" i="25"/>
  <c r="AE28" i="25" s="1"/>
  <c r="AG28" i="25" s="1"/>
  <c r="O28" i="25"/>
  <c r="L28" i="25"/>
  <c r="I28" i="25"/>
  <c r="F28" i="25"/>
  <c r="AD27" i="25"/>
  <c r="X27" i="25"/>
  <c r="U27" i="25"/>
  <c r="O27" i="25"/>
  <c r="L27" i="25"/>
  <c r="I27" i="25"/>
  <c r="F27" i="25"/>
  <c r="AT27" i="25" s="1"/>
  <c r="AD26" i="25"/>
  <c r="U26" i="25"/>
  <c r="AE26" i="25" s="1"/>
  <c r="O26" i="25"/>
  <c r="L26" i="25"/>
  <c r="I26" i="25"/>
  <c r="F26" i="25"/>
  <c r="AT26" i="25" s="1"/>
  <c r="AU26" i="25" s="1"/>
  <c r="F46" i="22"/>
  <c r="F43" i="22"/>
  <c r="AA43" i="22"/>
  <c r="X43" i="22"/>
  <c r="U43" i="22"/>
  <c r="AE43" i="22" s="1"/>
  <c r="AG43" i="22" s="1"/>
  <c r="O43" i="22"/>
  <c r="L43" i="22"/>
  <c r="I43" i="22"/>
  <c r="F26" i="22"/>
  <c r="F27" i="22"/>
  <c r="F28" i="22"/>
  <c r="P43" i="22" l="1"/>
  <c r="R43" i="22" s="1"/>
  <c r="AT46" i="22"/>
  <c r="P46" i="22"/>
  <c r="AT43" i="22"/>
  <c r="AU43" i="22" s="1"/>
  <c r="AW43" i="22" s="1"/>
  <c r="AE35" i="25"/>
  <c r="AU27" i="25"/>
  <c r="AW27" i="25" s="1"/>
  <c r="AU31" i="25"/>
  <c r="AW31" i="25" s="1"/>
  <c r="AU29" i="25"/>
  <c r="AW29" i="25" s="1"/>
  <c r="AU33" i="25"/>
  <c r="AW33" i="25" s="1"/>
  <c r="AU39" i="25"/>
  <c r="AW39" i="25" s="1"/>
  <c r="AU37" i="25"/>
  <c r="AW37" i="25" s="1"/>
  <c r="AW26" i="25"/>
  <c r="AT35" i="25"/>
  <c r="AU35" i="25" s="1"/>
  <c r="AT41" i="25"/>
  <c r="AU41" i="25" s="1"/>
  <c r="AT30" i="25"/>
  <c r="AT38" i="25"/>
  <c r="AT28" i="25"/>
  <c r="AT32" i="25"/>
  <c r="AT36" i="25"/>
  <c r="P33" i="25"/>
  <c r="R33" i="25" s="1"/>
  <c r="AE36" i="25"/>
  <c r="AG36" i="25" s="1"/>
  <c r="P29" i="25"/>
  <c r="R29" i="25" s="1"/>
  <c r="P31" i="25"/>
  <c r="R31" i="25" s="1"/>
  <c r="P32" i="25"/>
  <c r="R32" i="25" s="1"/>
  <c r="P26" i="25"/>
  <c r="AG26" i="25"/>
  <c r="P35" i="25"/>
  <c r="AE27" i="25"/>
  <c r="AG27" i="25" s="1"/>
  <c r="P41" i="25"/>
  <c r="AG35" i="25"/>
  <c r="P28" i="25"/>
  <c r="R28" i="25" s="1"/>
  <c r="P39" i="25"/>
  <c r="R39" i="25" s="1"/>
  <c r="P37" i="25"/>
  <c r="R37" i="25" s="1"/>
  <c r="P27" i="25"/>
  <c r="R27" i="25" s="1"/>
  <c r="P30" i="25"/>
  <c r="R30" i="25" s="1"/>
  <c r="P38" i="25"/>
  <c r="R38" i="25" s="1"/>
  <c r="AE32" i="25"/>
  <c r="AG32" i="25" s="1"/>
  <c r="P36" i="25"/>
  <c r="R36" i="25" s="1"/>
  <c r="U40" i="25"/>
  <c r="AE41" i="25"/>
  <c r="F40" i="25"/>
  <c r="AT44" i="25"/>
  <c r="AD34" i="25"/>
  <c r="X34" i="25"/>
  <c r="U34" i="25"/>
  <c r="O34" i="25"/>
  <c r="L34" i="25"/>
  <c r="I34" i="25"/>
  <c r="F34" i="25"/>
  <c r="U25" i="25"/>
  <c r="L25" i="25"/>
  <c r="I25" i="25"/>
  <c r="F25" i="25"/>
  <c r="O25" i="25"/>
  <c r="X25" i="25"/>
  <c r="AD25" i="25"/>
  <c r="AT47" i="25"/>
  <c r="AA52" i="22"/>
  <c r="X52" i="22"/>
  <c r="U52" i="22"/>
  <c r="AE52" i="22" s="1"/>
  <c r="O52" i="22"/>
  <c r="L52" i="22"/>
  <c r="I52" i="22"/>
  <c r="I47" i="22" s="1"/>
  <c r="F52" i="22"/>
  <c r="P52" i="22" s="1"/>
  <c r="O53" i="22"/>
  <c r="F53" i="22"/>
  <c r="AG52" i="22" l="1"/>
  <c r="AE47" i="22"/>
  <c r="AT44" i="22"/>
  <c r="AU46" i="22"/>
  <c r="R52" i="22"/>
  <c r="R46" i="22"/>
  <c r="P44" i="22"/>
  <c r="R44" i="22" s="1"/>
  <c r="AT53" i="22"/>
  <c r="AU53" i="22" s="1"/>
  <c r="AW53" i="22" s="1"/>
  <c r="P53" i="22"/>
  <c r="R53" i="22" s="1"/>
  <c r="AT52" i="22"/>
  <c r="AU30" i="25"/>
  <c r="AW30" i="25" s="1"/>
  <c r="AT40" i="25"/>
  <c r="AU36" i="25"/>
  <c r="AW36" i="25" s="1"/>
  <c r="AU32" i="25"/>
  <c r="AW32" i="25" s="1"/>
  <c r="AU28" i="25"/>
  <c r="AU38" i="25"/>
  <c r="AW38" i="25" s="1"/>
  <c r="AU40" i="25"/>
  <c r="AW41" i="25"/>
  <c r="AW35" i="25"/>
  <c r="AE34" i="25"/>
  <c r="AG34" i="25"/>
  <c r="AE25" i="25"/>
  <c r="R26" i="25"/>
  <c r="R25" i="25" s="1"/>
  <c r="P25" i="25"/>
  <c r="AG25" i="25"/>
  <c r="AG41" i="25"/>
  <c r="AE40" i="25"/>
  <c r="R35" i="25"/>
  <c r="R34" i="25" s="1"/>
  <c r="P34" i="25"/>
  <c r="P40" i="25"/>
  <c r="R41" i="25"/>
  <c r="AD64" i="25"/>
  <c r="X64" i="25"/>
  <c r="F47" i="22"/>
  <c r="AT25" i="25"/>
  <c r="U64" i="25"/>
  <c r="O64" i="25"/>
  <c r="L64" i="25"/>
  <c r="I64" i="25"/>
  <c r="F64" i="25"/>
  <c r="AT34" i="25"/>
  <c r="AA44" i="22"/>
  <c r="X44" i="22"/>
  <c r="U44" i="22"/>
  <c r="O44" i="22"/>
  <c r="L44" i="22"/>
  <c r="I44" i="22"/>
  <c r="AA41" i="22"/>
  <c r="AA40" i="22" s="1"/>
  <c r="F44" i="22"/>
  <c r="AA28" i="22"/>
  <c r="AA26" i="22"/>
  <c r="AA27" i="22"/>
  <c r="AA29" i="22"/>
  <c r="AA30" i="22"/>
  <c r="AA31" i="22"/>
  <c r="AA32" i="22"/>
  <c r="AA33" i="22"/>
  <c r="AA35" i="22"/>
  <c r="AA36" i="22"/>
  <c r="AA37" i="22"/>
  <c r="AA38" i="22"/>
  <c r="AA39" i="22"/>
  <c r="AA47" i="22"/>
  <c r="AA59" i="22"/>
  <c r="X47" i="22"/>
  <c r="U47" i="22"/>
  <c r="X62" i="22"/>
  <c r="U62" i="22"/>
  <c r="O62" i="22"/>
  <c r="L62" i="22"/>
  <c r="I62" i="22"/>
  <c r="F62" i="22"/>
  <c r="X59" i="22"/>
  <c r="U59" i="22"/>
  <c r="O59" i="22"/>
  <c r="L59" i="22"/>
  <c r="I59" i="22"/>
  <c r="F59" i="22"/>
  <c r="F33" i="22"/>
  <c r="AU34" i="25" l="1"/>
  <c r="AU25" i="25"/>
  <c r="AT47" i="22"/>
  <c r="AU52" i="22"/>
  <c r="AG47" i="22"/>
  <c r="AW46" i="22"/>
  <c r="AU44" i="22"/>
  <c r="AW44" i="22" s="1"/>
  <c r="P47" i="22"/>
  <c r="AA34" i="22"/>
  <c r="AW34" i="25"/>
  <c r="AW28" i="25"/>
  <c r="AW25" i="25" s="1"/>
  <c r="AW40" i="25"/>
  <c r="AT64" i="25"/>
  <c r="AU64" i="25" s="1"/>
  <c r="AW64" i="25" s="1"/>
  <c r="AG40" i="25"/>
  <c r="AE64" i="25"/>
  <c r="AG64" i="25" s="1"/>
  <c r="R40" i="25"/>
  <c r="P64" i="25"/>
  <c r="R64" i="25" s="1"/>
  <c r="AA62" i="22"/>
  <c r="AA25" i="22"/>
  <c r="L47" i="22"/>
  <c r="O47" i="22"/>
  <c r="AW52" i="22" l="1"/>
  <c r="AU47" i="22"/>
  <c r="AW47" i="22" s="1"/>
  <c r="R47" i="22"/>
  <c r="AA64" i="22"/>
  <c r="X41" i="22"/>
  <c r="U41" i="22"/>
  <c r="O41" i="22"/>
  <c r="O40" i="22" s="1"/>
  <c r="L41" i="22"/>
  <c r="I41" i="22"/>
  <c r="I40" i="22" s="1"/>
  <c r="F41" i="22"/>
  <c r="X39" i="22"/>
  <c r="U39" i="22"/>
  <c r="AE39" i="22" s="1"/>
  <c r="AG39" i="22" s="1"/>
  <c r="O39" i="22"/>
  <c r="L39" i="22"/>
  <c r="I39" i="22"/>
  <c r="F39" i="22"/>
  <c r="P39" i="22" s="1"/>
  <c r="R39" i="22" s="1"/>
  <c r="X38" i="22"/>
  <c r="U38" i="22"/>
  <c r="AE38" i="22" s="1"/>
  <c r="AG38" i="22" s="1"/>
  <c r="O38" i="22"/>
  <c r="L38" i="22"/>
  <c r="I38" i="22"/>
  <c r="F38" i="22"/>
  <c r="P38" i="22" s="1"/>
  <c r="R38" i="22" s="1"/>
  <c r="X37" i="22"/>
  <c r="U37" i="22"/>
  <c r="AE37" i="22" s="1"/>
  <c r="AG37" i="22" s="1"/>
  <c r="O37" i="22"/>
  <c r="L37" i="22"/>
  <c r="I37" i="22"/>
  <c r="F37" i="22"/>
  <c r="X36" i="22"/>
  <c r="U36" i="22"/>
  <c r="AE36" i="22" s="1"/>
  <c r="AG36" i="22" s="1"/>
  <c r="O36" i="22"/>
  <c r="L36" i="22"/>
  <c r="I36" i="22"/>
  <c r="F36" i="22"/>
  <c r="X35" i="22"/>
  <c r="U35" i="22"/>
  <c r="AE35" i="22" s="1"/>
  <c r="O35" i="22"/>
  <c r="L35" i="22"/>
  <c r="I35" i="22"/>
  <c r="F35" i="22"/>
  <c r="P35" i="22" s="1"/>
  <c r="R35" i="22" s="1"/>
  <c r="X33" i="22"/>
  <c r="U33" i="22"/>
  <c r="AE33" i="22" s="1"/>
  <c r="AG33" i="22" s="1"/>
  <c r="O33" i="22"/>
  <c r="L33" i="22"/>
  <c r="I33" i="22"/>
  <c r="P33" i="22" s="1"/>
  <c r="R33" i="22" s="1"/>
  <c r="X32" i="22"/>
  <c r="U32" i="22"/>
  <c r="AE32" i="22" s="1"/>
  <c r="AG32" i="22" s="1"/>
  <c r="O32" i="22"/>
  <c r="L32" i="22"/>
  <c r="I32" i="22"/>
  <c r="F32" i="22"/>
  <c r="X31" i="22"/>
  <c r="U31" i="22"/>
  <c r="AE31" i="22" s="1"/>
  <c r="AG31" i="22" s="1"/>
  <c r="O31" i="22"/>
  <c r="L31" i="22"/>
  <c r="I31" i="22"/>
  <c r="F31" i="22"/>
  <c r="P31" i="22" s="1"/>
  <c r="R31" i="22" s="1"/>
  <c r="X30" i="22"/>
  <c r="U30" i="22"/>
  <c r="AE30" i="22" s="1"/>
  <c r="AG30" i="22" s="1"/>
  <c r="O30" i="22"/>
  <c r="L30" i="22"/>
  <c r="I30" i="22"/>
  <c r="F30" i="22"/>
  <c r="X29" i="22"/>
  <c r="U29" i="22"/>
  <c r="O29" i="22"/>
  <c r="L29" i="22"/>
  <c r="I29" i="22"/>
  <c r="F29" i="22"/>
  <c r="X28" i="22"/>
  <c r="U28" i="22"/>
  <c r="AE28" i="22" s="1"/>
  <c r="AG28" i="22" s="1"/>
  <c r="O28" i="22"/>
  <c r="L28" i="22"/>
  <c r="I28" i="22"/>
  <c r="X27" i="22"/>
  <c r="U27" i="22"/>
  <c r="AE27" i="22" s="1"/>
  <c r="AG27" i="22" s="1"/>
  <c r="O27" i="22"/>
  <c r="L27" i="22"/>
  <c r="I27" i="22"/>
  <c r="X26" i="22"/>
  <c r="U26" i="22"/>
  <c r="O26" i="22"/>
  <c r="L26" i="22"/>
  <c r="I26" i="22"/>
  <c r="U40" i="22" l="1"/>
  <c r="AE41" i="22"/>
  <c r="AG35" i="22"/>
  <c r="AG34" i="22" s="1"/>
  <c r="AE34" i="22"/>
  <c r="AE26" i="22"/>
  <c r="AE29" i="22"/>
  <c r="AG29" i="22" s="1"/>
  <c r="P29" i="22"/>
  <c r="R29" i="22" s="1"/>
  <c r="AT37" i="22"/>
  <c r="AU37" i="22" s="1"/>
  <c r="AW37" i="22" s="1"/>
  <c r="P37" i="22"/>
  <c r="R37" i="22" s="1"/>
  <c r="AT28" i="22"/>
  <c r="AU28" i="22" s="1"/>
  <c r="AW28" i="22" s="1"/>
  <c r="P28" i="22"/>
  <c r="R28" i="22" s="1"/>
  <c r="AT27" i="22"/>
  <c r="AU27" i="22" s="1"/>
  <c r="AW27" i="22" s="1"/>
  <c r="P27" i="22"/>
  <c r="R27" i="22" s="1"/>
  <c r="P32" i="22"/>
  <c r="R32" i="22" s="1"/>
  <c r="AT30" i="22"/>
  <c r="AU30" i="22" s="1"/>
  <c r="AW30" i="22" s="1"/>
  <c r="P30" i="22"/>
  <c r="R30" i="22" s="1"/>
  <c r="AT41" i="22"/>
  <c r="AU41" i="22" s="1"/>
  <c r="P41" i="22"/>
  <c r="AT26" i="22"/>
  <c r="AU26" i="22" s="1"/>
  <c r="AW26" i="22" s="1"/>
  <c r="P26" i="22"/>
  <c r="X34" i="22"/>
  <c r="AT36" i="22"/>
  <c r="AU36" i="22" s="1"/>
  <c r="P36" i="22"/>
  <c r="U34" i="22"/>
  <c r="AT32" i="22"/>
  <c r="AU32" i="22" s="1"/>
  <c r="AW32" i="22" s="1"/>
  <c r="AT39" i="22"/>
  <c r="AU39" i="22" s="1"/>
  <c r="AW39" i="22" s="1"/>
  <c r="AT31" i="22"/>
  <c r="AU31" i="22" s="1"/>
  <c r="AW31" i="22" s="1"/>
  <c r="AT35" i="22"/>
  <c r="AU35" i="22" s="1"/>
  <c r="AW35" i="22" s="1"/>
  <c r="AT38" i="22"/>
  <c r="AU38" i="22" s="1"/>
  <c r="AW38" i="22" s="1"/>
  <c r="AT33" i="22"/>
  <c r="AU33" i="22" s="1"/>
  <c r="AW33" i="22" s="1"/>
  <c r="I34" i="22"/>
  <c r="AT29" i="22"/>
  <c r="AU29" i="22" s="1"/>
  <c r="X40" i="22"/>
  <c r="AT40" i="22"/>
  <c r="F40" i="22"/>
  <c r="F25" i="22"/>
  <c r="O34" i="22"/>
  <c r="O25" i="22"/>
  <c r="L25" i="22"/>
  <c r="F34" i="22"/>
  <c r="I25" i="22"/>
  <c r="L34" i="22"/>
  <c r="L40" i="22"/>
  <c r="X25" i="22"/>
  <c r="U25" i="22"/>
  <c r="U64" i="22" s="1"/>
  <c r="AU25" i="22" l="1"/>
  <c r="AW29" i="22"/>
  <c r="AW25" i="22" s="1"/>
  <c r="AU34" i="22"/>
  <c r="AW36" i="22"/>
  <c r="AW34" i="22" s="1"/>
  <c r="AG26" i="22"/>
  <c r="AG25" i="22" s="1"/>
  <c r="AE25" i="22"/>
  <c r="AE40" i="22"/>
  <c r="AG41" i="22"/>
  <c r="AW41" i="22"/>
  <c r="AU40" i="22"/>
  <c r="AW40" i="22" s="1"/>
  <c r="P34" i="22"/>
  <c r="R36" i="22"/>
  <c r="R34" i="22" s="1"/>
  <c r="AT25" i="22"/>
  <c r="R26" i="22"/>
  <c r="R25" i="22" s="1"/>
  <c r="P25" i="22"/>
  <c r="R41" i="22"/>
  <c r="P40" i="22"/>
  <c r="X64" i="22"/>
  <c r="AT34" i="22"/>
  <c r="I64" i="22"/>
  <c r="F64" i="22"/>
  <c r="O64" i="22"/>
  <c r="L64" i="22"/>
  <c r="AG40" i="22" l="1"/>
  <c r="AE64" i="22"/>
  <c r="AG64" i="22" s="1"/>
  <c r="R40" i="22"/>
  <c r="P64" i="22"/>
  <c r="R64" i="22" s="1"/>
  <c r="AU64" i="22"/>
  <c r="AW64" i="22" s="1"/>
</calcChain>
</file>

<file path=xl/sharedStrings.xml><?xml version="1.0" encoding="utf-8"?>
<sst xmlns="http://schemas.openxmlformats.org/spreadsheetml/2006/main" count="397" uniqueCount="104">
  <si>
    <t>Projektets titel:</t>
  </si>
  <si>
    <t>Ansøgers identifikation, CVR-nummer:</t>
  </si>
  <si>
    <t xml:space="preserve"> P-nummer:</t>
  </si>
  <si>
    <t>Ansøgers navn</t>
  </si>
  <si>
    <t>Adresse</t>
  </si>
  <si>
    <t>Postnr.</t>
  </si>
  <si>
    <t>By</t>
  </si>
  <si>
    <t>Budget</t>
  </si>
  <si>
    <t>Udgift/navn</t>
  </si>
  <si>
    <t>Antal i</t>
  </si>
  <si>
    <t>Sats pr.</t>
  </si>
  <si>
    <t>I alt</t>
  </si>
  <si>
    <t>Antal</t>
  </si>
  <si>
    <t>time/stk./</t>
  </si>
  <si>
    <t>kr.</t>
  </si>
  <si>
    <t>i alt</t>
  </si>
  <si>
    <t>km</t>
  </si>
  <si>
    <t>Lønninger</t>
  </si>
  <si>
    <t>Løn til medarbejder 1</t>
  </si>
  <si>
    <t>Løn til medarbejder 2</t>
  </si>
  <si>
    <t>Løn til medarbejder 3</t>
  </si>
  <si>
    <t>Løn til medarbejder 4</t>
  </si>
  <si>
    <t>Løn til medarbejder 5</t>
  </si>
  <si>
    <t>Løn til medarbejder 6</t>
  </si>
  <si>
    <t>Løn til medarbejder 7</t>
  </si>
  <si>
    <t>Løn til medarbejder 8</t>
  </si>
  <si>
    <t>Ekstern konsulenthonorar</t>
  </si>
  <si>
    <t>Konsulent 1</t>
  </si>
  <si>
    <t>Konsulent 2</t>
  </si>
  <si>
    <t>Konsulent 3</t>
  </si>
  <si>
    <t>Konsulent 4</t>
  </si>
  <si>
    <t>Konsulent 5</t>
  </si>
  <si>
    <t>Transport</t>
  </si>
  <si>
    <t>Transport i egen bil</t>
  </si>
  <si>
    <t>Offentlig transport</t>
  </si>
  <si>
    <t>Materielanskaffelser</t>
  </si>
  <si>
    <t>Andet, skal specificeres</t>
  </si>
  <si>
    <t>Indkøb af IT-udstyr</t>
  </si>
  <si>
    <t xml:space="preserve">Øvrige </t>
  </si>
  <si>
    <t>Øvrige 1, skal specificeres</t>
  </si>
  <si>
    <t>Øvrige 2, skal specificeres</t>
  </si>
  <si>
    <t>Øvrige 3, skal specificeres</t>
  </si>
  <si>
    <t>Øvrige 4, skal specificeres</t>
  </si>
  <si>
    <t>Øvrige 5, skal specificeres</t>
  </si>
  <si>
    <t>Øvrige 6, skal specificeres</t>
  </si>
  <si>
    <t>Øvrige 7, skal specificeres</t>
  </si>
  <si>
    <t>Øvrige 8, skal specificeres</t>
  </si>
  <si>
    <t>Øvrige 9, skal specificeres</t>
  </si>
  <si>
    <t>Øvrige 10, skal specificeres</t>
  </si>
  <si>
    <t>Udgifter til lokaler</t>
  </si>
  <si>
    <t>Lovpligtige forsikringer</t>
  </si>
  <si>
    <t>Ansvar</t>
  </si>
  <si>
    <t>Øvrige</t>
  </si>
  <si>
    <t>Revision</t>
  </si>
  <si>
    <t>I ALT</t>
  </si>
  <si>
    <t>Budgetnoter</t>
  </si>
  <si>
    <t>Broafgift</t>
  </si>
  <si>
    <t>Ansvarsforsikring. 3.000 kr. for projektperioden.</t>
  </si>
  <si>
    <t xml:space="preserve">OBS! Data skal kun indtastes i de gule felter. </t>
  </si>
  <si>
    <t>Projektleder. Deltid på projektet. Pension og ferie er indregnet i timeløn. Opgaver: Implementering, metodeudvikling, afrapportering/midtvejsrapport, supervision.</t>
  </si>
  <si>
    <t>Bogholderi. 3.000 kr. i kvartalet</t>
  </si>
  <si>
    <t>EKSEMPEL på udfyldelse af budgetskema - FIKTIVT projekt</t>
  </si>
  <si>
    <r>
      <t xml:space="preserve">Skemaet </t>
    </r>
    <r>
      <rPr>
        <b/>
        <i/>
        <sz val="10"/>
        <rFont val="Arial"/>
        <family val="2"/>
      </rPr>
      <t>skal</t>
    </r>
    <r>
      <rPr>
        <i/>
        <sz val="10"/>
        <rFont val="Arial"/>
        <family val="2"/>
      </rPr>
      <t xml:space="preserve"> anvendes til udarbejdelse af budgettet for projektet</t>
    </r>
    <r>
      <rPr>
        <b/>
        <sz val="10"/>
        <rFont val="Arial"/>
        <family val="2"/>
      </rPr>
      <t>. HUSK at indsætte budgetnoter</t>
    </r>
  </si>
  <si>
    <t>Storebælt. 2 medarbejdere i en bil. 5 workshops i kvartalet forudsættes at være over Storebæltsbroen. 392 kr. tur/retur med BroBizz</t>
  </si>
  <si>
    <r>
      <t xml:space="preserve">Evaluering v. </t>
    </r>
    <r>
      <rPr>
        <u/>
        <sz val="8"/>
        <rFont val="Arial"/>
        <family val="2"/>
      </rPr>
      <t xml:space="preserve">                 </t>
    </r>
    <r>
      <rPr>
        <sz val="8"/>
        <rFont val="Arial"/>
        <family val="2"/>
      </rPr>
      <t xml:space="preserve"> 80 timer á 750 kr.</t>
    </r>
  </si>
  <si>
    <t>Studentermedhjælper. Deltidsansat. 10 timer ugentligt. Pension og feriepenge er indeholdt i timeløn. Opgaver: Bistå afholdelse af workshops</t>
  </si>
  <si>
    <t>Kampagne til rekruttering af frivillige. Tre annoncer i de to første kvartaler á 1.200 kr.</t>
  </si>
  <si>
    <t>Opkvalificering af medarbejdere vedr. afholdelse af workshops. Kursus af en dags varighed. 20 timer (forberedelse og afholdelse) á 1.200 kr. pr. time til ekstern konsulent.</t>
  </si>
  <si>
    <t>3x bærbare computerere á 5.000 kr. + 3x telefoner á 4.000 kr. Hver medarbejder skal have en computer og en telefon til at gennemføre aktiviteterne i projektet. Student deler computer og telefon med deltidsfrivillige.</t>
  </si>
  <si>
    <t>Forplejning på workshops (heldagsbesøg). 250 kr. pr. medarbejder. 5 workshops i kvartalet forudsættes at være heldagsbesøg. 2 medarbejdere + 1 frivillig pr. workshop.</t>
  </si>
  <si>
    <t>Kontorholdsudgifter (porto, kuglepenne, blokke, print, kaffe osv.). 300 kr. pr. medarbejder i kvartalet. 3 medarbejdere + 1 frivillig i gns.</t>
  </si>
  <si>
    <t>Overnatning for 2 medarbejder + 1 frivillig for 5 workshops i kvartalet. Forudsætning om 800 kr. pr. person.</t>
  </si>
  <si>
    <t>Mobilabbonement 250 kr. pr. telefon pr. måned</t>
  </si>
  <si>
    <t>Miscosoft licens 1.000 kr. pr. computer pr. år.</t>
  </si>
  <si>
    <t xml:space="preserve">Kørsel i egen bil til 10 besøg kvartalsvist (antagelse om 150 km. pr. tur). Statens lave takst på 2,23 kr. pr. km er anvendt jf. cirkulære om satsregulering for tjenesterejser. </t>
  </si>
  <si>
    <t>Samlet overblik - Alle aktiviteter: Projektperiode: 01.01.2027 - 31.12.2029</t>
  </si>
  <si>
    <t>01.01.2027 - 31.03.2027</t>
  </si>
  <si>
    <t>01.04.2027 - 30.06.2027</t>
  </si>
  <si>
    <t>01.07.2027 - 30.09.2027</t>
  </si>
  <si>
    <t>01.10.2027 - 31.12.2027</t>
  </si>
  <si>
    <t>01.01.2028 - 31.03.2028</t>
  </si>
  <si>
    <t>01.04.2028 - 30.06.2028</t>
  </si>
  <si>
    <t>01.07.2028 - 30.09.2028</t>
  </si>
  <si>
    <t>01.10.2028 - 31.12.2028</t>
  </si>
  <si>
    <t>01.01.2029 - 31.03.2029</t>
  </si>
  <si>
    <t>01.04.2029 - 30.06.2029</t>
  </si>
  <si>
    <t>01.07.2029 - 30.09.2029</t>
  </si>
  <si>
    <t>01.10.2029 - 31.12.2029</t>
  </si>
  <si>
    <t>Medarbejder. Fuld tid på projektet (årsværksnorm på 1649 timer svarende til 412 timer i kvartalet). Pension og ferie er indregnet i timeløn. Opgaver: Forberede og afholdelse af workshops for indsatte (30 timer pr. workshop. 10 workshops i kvartalet), GDPR, kontakt og koordinering med instituioner i kriminalforsorgen.</t>
  </si>
  <si>
    <t>Revisor. 20 timer á 1.500 kr. Revidering af delregnskab/afsluttende regnskab til Styrelsen for Danmarks Fængsler.</t>
  </si>
  <si>
    <t>Afrapportering på regnskab 2027</t>
  </si>
  <si>
    <t xml:space="preserve">Samlet </t>
  </si>
  <si>
    <t>budget</t>
  </si>
  <si>
    <t>2027</t>
  </si>
  <si>
    <t>Samlet</t>
  </si>
  <si>
    <t>regnskab</t>
  </si>
  <si>
    <t xml:space="preserve">Afvigelse </t>
  </si>
  <si>
    <t>Afrapportering på regnskab 2028</t>
  </si>
  <si>
    <t xml:space="preserve">Afrapportering for hele projektet </t>
  </si>
  <si>
    <r>
      <t xml:space="preserve">Afvigelsesforklaring ved afrapportering på regnskab (årligt) 
</t>
    </r>
    <r>
      <rPr>
        <b/>
        <sz val="8"/>
        <rFont val="Arial"/>
        <family val="2"/>
      </rPr>
      <t>OBS udfyld kun ved afrapportering og ikke ved indmelding af budget</t>
    </r>
  </si>
  <si>
    <t>OBS udfyld kun ved årlig afrapportering</t>
  </si>
  <si>
    <t xml:space="preserve">OBS udfyld kun ved årlig afrapportering </t>
  </si>
  <si>
    <t xml:space="preserve">OBS udfyld kun ved slut-afrapportering </t>
  </si>
  <si>
    <t xml:space="preserve">Afvigelsen skyldes, at projektlederen ikke har arbejdet lige så mange timer som forudsat
 i budgettet, men nåede i mål med opgaven på færre timer, samt at revisionen blev dyrere, da reviseron skulle bruge en time mere.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</si>
</sst>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rebuchet MS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8"/>
      <name val="Arial"/>
      <family val="2"/>
    </font>
    <font>
      <b/>
      <sz val="11"/>
      <color theme="1"/>
      <name val="Trebuchet MS"/>
      <family val="2"/>
      <scheme val="minor"/>
    </font>
    <font>
      <u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6" tint="0.749992370372631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7">
    <xf numFmtId="0" fontId="0" fillId="0" borderId="0" xfId="0"/>
    <xf numFmtId="4" fontId="2" fillId="0" borderId="0" xfId="0" applyNumberFormat="1" applyFont="1"/>
    <xf numFmtId="3" fontId="2" fillId="0" borderId="0" xfId="0" applyNumberFormat="1" applyFont="1"/>
    <xf numFmtId="49" fontId="2" fillId="2" borderId="0" xfId="0" applyNumberFormat="1" applyFont="1" applyFill="1" applyProtection="1">
      <protection locked="0"/>
    </xf>
    <xf numFmtId="4" fontId="2" fillId="0" borderId="0" xfId="0" applyNumberFormat="1" applyFont="1" applyAlignment="1">
      <alignment wrapText="1"/>
    </xf>
    <xf numFmtId="1" fontId="5" fillId="0" borderId="1" xfId="0" applyNumberFormat="1" applyFont="1" applyBorder="1"/>
    <xf numFmtId="1" fontId="5" fillId="0" borderId="6" xfId="0" applyNumberFormat="1" applyFont="1" applyBorder="1"/>
    <xf numFmtId="1" fontId="5" fillId="0" borderId="14" xfId="0" applyNumberFormat="1" applyFont="1" applyBorder="1"/>
    <xf numFmtId="1" fontId="5" fillId="0" borderId="19" xfId="0" applyNumberFormat="1" applyFont="1" applyBorder="1"/>
    <xf numFmtId="1" fontId="2" fillId="0" borderId="6" xfId="0" applyNumberFormat="1" applyFont="1" applyBorder="1"/>
    <xf numFmtId="1" fontId="2" fillId="0" borderId="19" xfId="0" applyNumberFormat="1" applyFont="1" applyBorder="1"/>
    <xf numFmtId="4" fontId="2" fillId="0" borderId="0" xfId="0" applyNumberFormat="1" applyFont="1" applyAlignment="1"/>
    <xf numFmtId="0" fontId="0" fillId="0" borderId="0" xfId="0" applyAlignment="1"/>
    <xf numFmtId="1" fontId="2" fillId="0" borderId="0" xfId="0" applyNumberFormat="1" applyFont="1" applyProtection="1"/>
    <xf numFmtId="4" fontId="2" fillId="0" borderId="0" xfId="0" applyNumberFormat="1" applyFont="1" applyProtection="1"/>
    <xf numFmtId="3" fontId="2" fillId="0" borderId="0" xfId="0" applyNumberFormat="1" applyFont="1" applyProtection="1"/>
    <xf numFmtId="1" fontId="4" fillId="0" borderId="0" xfId="0" applyNumberFormat="1" applyFont="1" applyFill="1" applyProtection="1"/>
    <xf numFmtId="1" fontId="3" fillId="0" borderId="0" xfId="0" applyNumberFormat="1" applyFont="1" applyProtection="1"/>
    <xf numFmtId="1" fontId="4" fillId="0" borderId="0" xfId="0" applyNumberFormat="1" applyFont="1" applyProtection="1"/>
    <xf numFmtId="1" fontId="5" fillId="0" borderId="0" xfId="0" applyNumberFormat="1" applyFont="1" applyProtection="1"/>
    <xf numFmtId="4" fontId="2" fillId="0" borderId="0" xfId="0" applyNumberFormat="1" applyFont="1" applyFill="1" applyProtection="1"/>
    <xf numFmtId="4" fontId="2" fillId="0" borderId="0" xfId="0" applyNumberFormat="1" applyFont="1" applyFill="1" applyAlignment="1" applyProtection="1">
      <alignment horizontal="left"/>
    </xf>
    <xf numFmtId="4" fontId="5" fillId="0" borderId="2" xfId="0" applyNumberFormat="1" applyFont="1" applyBorder="1" applyAlignment="1">
      <alignment horizontal="left" vertical="top"/>
    </xf>
    <xf numFmtId="4" fontId="5" fillId="0" borderId="3" xfId="0" applyNumberFormat="1" applyFont="1" applyBorder="1" applyAlignment="1">
      <alignment horizontal="left" vertical="top" wrapText="1"/>
    </xf>
    <xf numFmtId="4" fontId="5" fillId="0" borderId="7" xfId="0" applyNumberFormat="1" applyFont="1" applyBorder="1" applyAlignment="1">
      <alignment horizontal="left" vertical="top"/>
    </xf>
    <xf numFmtId="4" fontId="5" fillId="0" borderId="8" xfId="0" applyNumberFormat="1" applyFont="1" applyBorder="1" applyAlignment="1">
      <alignment horizontal="left" vertical="top" wrapText="1"/>
    </xf>
    <xf numFmtId="4" fontId="5" fillId="0" borderId="15" xfId="0" applyNumberFormat="1" applyFont="1" applyBorder="1" applyAlignment="1">
      <alignment horizontal="left" vertical="top"/>
    </xf>
    <xf numFmtId="4" fontId="5" fillId="0" borderId="16" xfId="0" applyNumberFormat="1" applyFont="1" applyBorder="1" applyAlignment="1">
      <alignment horizontal="left" vertical="top"/>
    </xf>
    <xf numFmtId="4" fontId="5" fillId="0" borderId="20" xfId="0" applyNumberFormat="1" applyFont="1" applyBorder="1" applyAlignment="1">
      <alignment horizontal="left" vertical="top"/>
    </xf>
    <xf numFmtId="4" fontId="5" fillId="0" borderId="21" xfId="0" applyNumberFormat="1" applyFont="1" applyBorder="1" applyAlignment="1">
      <alignment horizontal="left" vertical="top" wrapText="1"/>
    </xf>
    <xf numFmtId="4" fontId="2" fillId="2" borderId="24" xfId="0" applyNumberFormat="1" applyFont="1" applyFill="1" applyBorder="1" applyAlignment="1" applyProtection="1">
      <alignment horizontal="left" vertical="top" wrapText="1"/>
      <protection locked="0"/>
    </xf>
    <xf numFmtId="4" fontId="5" fillId="3" borderId="7" xfId="0" applyNumberFormat="1" applyFont="1" applyFill="1" applyBorder="1" applyAlignment="1">
      <alignment horizontal="left" vertical="top"/>
    </xf>
    <xf numFmtId="4" fontId="2" fillId="3" borderId="24" xfId="0" applyNumberFormat="1" applyFont="1" applyFill="1" applyBorder="1" applyAlignment="1">
      <alignment horizontal="left" vertical="top" wrapText="1"/>
    </xf>
    <xf numFmtId="4" fontId="5" fillId="3" borderId="24" xfId="0" applyNumberFormat="1" applyFont="1" applyFill="1" applyBorder="1" applyAlignment="1">
      <alignment horizontal="left" vertical="top" wrapText="1"/>
    </xf>
    <xf numFmtId="4" fontId="2" fillId="2" borderId="30" xfId="0" applyNumberFormat="1" applyFont="1" applyFill="1" applyBorder="1" applyAlignment="1" applyProtection="1">
      <alignment horizontal="left" vertical="top" wrapText="1"/>
      <protection locked="0"/>
    </xf>
    <xf numFmtId="4" fontId="5" fillId="0" borderId="35" xfId="0" applyNumberFormat="1" applyFont="1" applyBorder="1" applyAlignment="1">
      <alignment horizontal="left" vertical="top" wrapText="1"/>
    </xf>
    <xf numFmtId="4" fontId="2" fillId="2" borderId="6" xfId="0" applyNumberFormat="1" applyFont="1" applyFill="1" applyBorder="1" applyAlignment="1" applyProtection="1">
      <alignment horizontal="right" vertical="top"/>
      <protection locked="0"/>
    </xf>
    <xf numFmtId="4" fontId="2" fillId="2" borderId="26" xfId="0" applyNumberFormat="1" applyFont="1" applyFill="1" applyBorder="1" applyAlignment="1" applyProtection="1">
      <alignment horizontal="right" vertical="top"/>
      <protection locked="0"/>
    </xf>
    <xf numFmtId="3" fontId="2" fillId="0" borderId="27" xfId="0" applyNumberFormat="1" applyFont="1" applyBorder="1" applyAlignment="1">
      <alignment horizontal="right" vertical="top"/>
    </xf>
    <xf numFmtId="3" fontId="5" fillId="0" borderId="24" xfId="0" applyNumberFormat="1" applyFont="1" applyBorder="1" applyAlignment="1">
      <alignment horizontal="right" vertical="top"/>
    </xf>
    <xf numFmtId="4" fontId="2" fillId="2" borderId="25" xfId="0" applyNumberFormat="1" applyFont="1" applyFill="1" applyBorder="1" applyAlignment="1" applyProtection="1">
      <alignment horizontal="right" vertical="top"/>
      <protection locked="0"/>
    </xf>
    <xf numFmtId="4" fontId="2" fillId="3" borderId="25" xfId="0" applyNumberFormat="1" applyFont="1" applyFill="1" applyBorder="1" applyAlignment="1" applyProtection="1">
      <alignment horizontal="right" vertical="top"/>
    </xf>
    <xf numFmtId="4" fontId="2" fillId="3" borderId="26" xfId="0" applyNumberFormat="1" applyFont="1" applyFill="1" applyBorder="1" applyAlignment="1" applyProtection="1">
      <alignment horizontal="right" vertical="top"/>
    </xf>
    <xf numFmtId="4" fontId="2" fillId="0" borderId="28" xfId="0" applyNumberFormat="1" applyFont="1" applyFill="1" applyBorder="1" applyAlignment="1">
      <alignment horizontal="right" vertical="top"/>
    </xf>
    <xf numFmtId="4" fontId="2" fillId="0" borderId="26" xfId="0" applyNumberFormat="1" applyFont="1" applyFill="1" applyBorder="1" applyAlignment="1">
      <alignment horizontal="right" vertical="top"/>
    </xf>
    <xf numFmtId="3" fontId="2" fillId="2" borderId="27" xfId="0" applyNumberFormat="1" applyFont="1" applyFill="1" applyBorder="1" applyAlignment="1" applyProtection="1">
      <alignment horizontal="right" vertical="top"/>
      <protection locked="0"/>
    </xf>
    <xf numFmtId="4" fontId="2" fillId="0" borderId="25" xfId="0" applyNumberFormat="1" applyFont="1" applyFill="1" applyBorder="1" applyAlignment="1">
      <alignment horizontal="right" vertical="top"/>
    </xf>
    <xf numFmtId="4" fontId="2" fillId="0" borderId="9" xfId="0" applyNumberFormat="1" applyFont="1" applyFill="1" applyBorder="1" applyAlignment="1">
      <alignment horizontal="right" vertical="top"/>
    </xf>
    <xf numFmtId="4" fontId="2" fillId="3" borderId="6" xfId="0" applyNumberFormat="1" applyFont="1" applyFill="1" applyBorder="1" applyAlignment="1" applyProtection="1">
      <alignment horizontal="right" vertical="top"/>
    </xf>
    <xf numFmtId="4" fontId="2" fillId="0" borderId="34" xfId="0" applyNumberFormat="1" applyFont="1" applyFill="1" applyBorder="1" applyAlignment="1">
      <alignment horizontal="right" vertical="top"/>
    </xf>
    <xf numFmtId="4" fontId="2" fillId="0" borderId="32" xfId="0" applyNumberFormat="1" applyFont="1" applyFill="1" applyBorder="1" applyAlignment="1">
      <alignment horizontal="right" vertical="top"/>
    </xf>
    <xf numFmtId="3" fontId="2" fillId="2" borderId="33" xfId="0" applyNumberFormat="1" applyFont="1" applyFill="1" applyBorder="1" applyAlignment="1" applyProtection="1">
      <alignment horizontal="right" vertical="top"/>
      <protection locked="0"/>
    </xf>
    <xf numFmtId="4" fontId="2" fillId="0" borderId="31" xfId="0" applyNumberFormat="1" applyFont="1" applyFill="1" applyBorder="1" applyAlignment="1">
      <alignment horizontal="right" vertical="top"/>
    </xf>
    <xf numFmtId="4" fontId="5" fillId="0" borderId="34" xfId="0" applyNumberFormat="1" applyFont="1" applyBorder="1" applyAlignment="1">
      <alignment horizontal="right" vertical="top"/>
    </xf>
    <xf numFmtId="4" fontId="5" fillId="0" borderId="32" xfId="0" applyNumberFormat="1" applyFont="1" applyBorder="1" applyAlignment="1">
      <alignment horizontal="right" vertical="top"/>
    </xf>
    <xf numFmtId="3" fontId="5" fillId="0" borderId="33" xfId="0" applyNumberFormat="1" applyFont="1" applyBorder="1" applyAlignment="1">
      <alignment horizontal="right" vertical="top"/>
    </xf>
    <xf numFmtId="3" fontId="1" fillId="0" borderId="5" xfId="0" applyNumberFormat="1" applyFont="1" applyBorder="1" applyAlignment="1">
      <alignment horizontal="center" vertical="top"/>
    </xf>
    <xf numFmtId="4" fontId="5" fillId="0" borderId="12" xfId="0" applyNumberFormat="1" applyFont="1" applyBorder="1" applyAlignment="1">
      <alignment vertical="top"/>
    </xf>
    <xf numFmtId="4" fontId="5" fillId="0" borderId="10" xfId="0" applyNumberFormat="1" applyFont="1" applyBorder="1" applyAlignment="1">
      <alignment vertical="top"/>
    </xf>
    <xf numFmtId="3" fontId="5" fillId="0" borderId="11" xfId="0" applyNumberFormat="1" applyFont="1" applyBorder="1" applyAlignment="1">
      <alignment horizontal="center" vertical="top"/>
    </xf>
    <xf numFmtId="3" fontId="2" fillId="0" borderId="13" xfId="0" applyNumberFormat="1" applyFont="1" applyBorder="1" applyAlignment="1">
      <alignment vertical="top"/>
    </xf>
    <xf numFmtId="4" fontId="5" fillId="0" borderId="14" xfId="0" applyNumberFormat="1" applyFont="1" applyBorder="1" applyAlignment="1">
      <alignment vertical="top"/>
    </xf>
    <xf numFmtId="4" fontId="5" fillId="0" borderId="17" xfId="0" applyNumberFormat="1" applyFont="1" applyBorder="1" applyAlignment="1">
      <alignment vertical="top"/>
    </xf>
    <xf numFmtId="3" fontId="5" fillId="0" borderId="18" xfId="0" applyNumberFormat="1" applyFont="1" applyBorder="1" applyAlignment="1">
      <alignment horizontal="center" vertical="top"/>
    </xf>
    <xf numFmtId="3" fontId="5" fillId="0" borderId="16" xfId="0" applyNumberFormat="1" applyFont="1" applyBorder="1" applyAlignment="1">
      <alignment horizontal="center" vertical="top"/>
    </xf>
    <xf numFmtId="4" fontId="5" fillId="0" borderId="19" xfId="0" applyNumberFormat="1" applyFont="1" applyBorder="1" applyAlignment="1">
      <alignment vertical="top"/>
    </xf>
    <xf numFmtId="4" fontId="5" fillId="0" borderId="22" xfId="0" applyNumberFormat="1" applyFont="1" applyBorder="1" applyAlignment="1">
      <alignment vertical="top"/>
    </xf>
    <xf numFmtId="3" fontId="5" fillId="0" borderId="23" xfId="0" applyNumberFormat="1" applyFont="1" applyBorder="1" applyAlignment="1">
      <alignment vertical="top"/>
    </xf>
    <xf numFmtId="2" fontId="0" fillId="0" borderId="0" xfId="0" applyNumberFormat="1"/>
    <xf numFmtId="4" fontId="5" fillId="3" borderId="21" xfId="0" applyNumberFormat="1" applyFont="1" applyFill="1" applyBorder="1" applyAlignment="1">
      <alignment horizontal="left" vertical="top" wrapText="1"/>
    </xf>
    <xf numFmtId="4" fontId="5" fillId="3" borderId="19" xfId="0" applyNumberFormat="1" applyFont="1" applyFill="1" applyBorder="1" applyAlignment="1">
      <alignment vertical="top"/>
    </xf>
    <xf numFmtId="4" fontId="5" fillId="3" borderId="22" xfId="0" applyNumberFormat="1" applyFont="1" applyFill="1" applyBorder="1" applyAlignment="1">
      <alignment vertical="top"/>
    </xf>
    <xf numFmtId="3" fontId="5" fillId="3" borderId="23" xfId="0" applyNumberFormat="1" applyFont="1" applyFill="1" applyBorder="1" applyAlignment="1">
      <alignment vertical="top"/>
    </xf>
    <xf numFmtId="4" fontId="5" fillId="3" borderId="24" xfId="0" applyNumberFormat="1" applyFont="1" applyFill="1" applyBorder="1" applyAlignment="1" applyProtection="1">
      <alignment horizontal="left" vertical="top" wrapText="1"/>
      <protection locked="0"/>
    </xf>
    <xf numFmtId="4" fontId="5" fillId="3" borderId="6" xfId="0" applyNumberFormat="1" applyFont="1" applyFill="1" applyBorder="1" applyAlignment="1" applyProtection="1">
      <alignment horizontal="right" vertical="top"/>
      <protection locked="0"/>
    </xf>
    <xf numFmtId="4" fontId="5" fillId="3" borderId="26" xfId="0" applyNumberFormat="1" applyFont="1" applyFill="1" applyBorder="1" applyAlignment="1" applyProtection="1">
      <alignment horizontal="right" vertical="top"/>
      <protection locked="0"/>
    </xf>
    <xf numFmtId="3" fontId="5" fillId="3" borderId="27" xfId="0" applyNumberFormat="1" applyFont="1" applyFill="1" applyBorder="1" applyAlignment="1">
      <alignment horizontal="right" vertical="top"/>
    </xf>
    <xf numFmtId="0" fontId="6" fillId="0" borderId="0" xfId="0" applyFont="1"/>
    <xf numFmtId="3" fontId="5" fillId="3" borderId="27" xfId="0" applyNumberFormat="1" applyFont="1" applyFill="1" applyBorder="1" applyAlignment="1" applyProtection="1">
      <alignment horizontal="right" vertical="top"/>
    </xf>
    <xf numFmtId="3" fontId="5" fillId="3" borderId="7" xfId="0" applyNumberFormat="1" applyFont="1" applyFill="1" applyBorder="1" applyAlignment="1" applyProtection="1">
      <alignment horizontal="right" vertical="top"/>
    </xf>
    <xf numFmtId="3" fontId="5" fillId="0" borderId="36" xfId="0" applyNumberFormat="1" applyFont="1" applyBorder="1" applyAlignment="1">
      <alignment horizontal="right" vertical="top"/>
    </xf>
    <xf numFmtId="3" fontId="2" fillId="2" borderId="25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Protection="1"/>
    <xf numFmtId="0" fontId="0" fillId="0" borderId="0" xfId="0" applyAlignment="1" applyProtection="1"/>
    <xf numFmtId="2" fontId="0" fillId="0" borderId="0" xfId="0" applyNumberFormat="1" applyProtection="1"/>
    <xf numFmtId="49" fontId="2" fillId="2" borderId="0" xfId="0" applyNumberFormat="1" applyFont="1" applyFill="1" applyProtection="1"/>
    <xf numFmtId="4" fontId="2" fillId="0" borderId="0" xfId="0" applyNumberFormat="1" applyFont="1" applyAlignment="1" applyProtection="1"/>
    <xf numFmtId="4" fontId="2" fillId="0" borderId="0" xfId="0" applyNumberFormat="1" applyFont="1" applyAlignment="1" applyProtection="1">
      <alignment wrapText="1"/>
    </xf>
    <xf numFmtId="1" fontId="5" fillId="0" borderId="1" xfId="0" applyNumberFormat="1" applyFont="1" applyBorder="1" applyProtection="1"/>
    <xf numFmtId="4" fontId="5" fillId="0" borderId="2" xfId="0" applyNumberFormat="1" applyFont="1" applyBorder="1" applyAlignment="1" applyProtection="1">
      <alignment horizontal="left" vertical="top"/>
    </xf>
    <xf numFmtId="4" fontId="5" fillId="0" borderId="3" xfId="0" applyNumberFormat="1" applyFont="1" applyBorder="1" applyAlignment="1" applyProtection="1">
      <alignment horizontal="left" vertical="top" wrapText="1"/>
    </xf>
    <xf numFmtId="1" fontId="5" fillId="0" borderId="6" xfId="0" applyNumberFormat="1" applyFont="1" applyBorder="1" applyProtection="1"/>
    <xf numFmtId="4" fontId="5" fillId="0" borderId="7" xfId="0" applyNumberFormat="1" applyFont="1" applyBorder="1" applyAlignment="1" applyProtection="1">
      <alignment horizontal="left" vertical="top"/>
    </xf>
    <xf numFmtId="4" fontId="5" fillId="0" borderId="8" xfId="0" applyNumberFormat="1" applyFont="1" applyBorder="1" applyAlignment="1" applyProtection="1">
      <alignment horizontal="left" vertical="top" wrapText="1"/>
    </xf>
    <xf numFmtId="4" fontId="5" fillId="0" borderId="12" xfId="0" applyNumberFormat="1" applyFont="1" applyBorder="1" applyAlignment="1" applyProtection="1">
      <alignment vertical="top"/>
    </xf>
    <xf numFmtId="4" fontId="5" fillId="0" borderId="10" xfId="0" applyNumberFormat="1" applyFont="1" applyBorder="1" applyAlignment="1" applyProtection="1">
      <alignment vertical="top"/>
    </xf>
    <xf numFmtId="3" fontId="5" fillId="0" borderId="11" xfId="0" applyNumberFormat="1" applyFont="1" applyBorder="1" applyAlignment="1" applyProtection="1">
      <alignment horizontal="center" vertical="top"/>
    </xf>
    <xf numFmtId="3" fontId="2" fillId="0" borderId="13" xfId="0" applyNumberFormat="1" applyFont="1" applyBorder="1" applyAlignment="1" applyProtection="1">
      <alignment vertical="top"/>
    </xf>
    <xf numFmtId="1" fontId="5" fillId="0" borderId="14" xfId="0" applyNumberFormat="1" applyFont="1" applyBorder="1" applyProtection="1"/>
    <xf numFmtId="4" fontId="5" fillId="0" borderId="15" xfId="0" applyNumberFormat="1" applyFont="1" applyBorder="1" applyAlignment="1" applyProtection="1">
      <alignment horizontal="left" vertical="top"/>
    </xf>
    <xf numFmtId="4" fontId="5" fillId="0" borderId="16" xfId="0" applyNumberFormat="1" applyFont="1" applyBorder="1" applyAlignment="1" applyProtection="1">
      <alignment horizontal="left" vertical="top"/>
    </xf>
    <xf numFmtId="4" fontId="5" fillId="0" borderId="14" xfId="0" applyNumberFormat="1" applyFont="1" applyBorder="1" applyAlignment="1" applyProtection="1">
      <alignment vertical="top"/>
    </xf>
    <xf numFmtId="4" fontId="5" fillId="0" borderId="17" xfId="0" applyNumberFormat="1" applyFont="1" applyBorder="1" applyAlignment="1" applyProtection="1">
      <alignment vertical="top"/>
    </xf>
    <xf numFmtId="3" fontId="5" fillId="0" borderId="18" xfId="0" applyNumberFormat="1" applyFont="1" applyBorder="1" applyAlignment="1" applyProtection="1">
      <alignment horizontal="center" vertical="top"/>
    </xf>
    <xf numFmtId="3" fontId="5" fillId="0" borderId="16" xfId="0" applyNumberFormat="1" applyFont="1" applyBorder="1" applyAlignment="1" applyProtection="1">
      <alignment horizontal="center" vertical="top"/>
    </xf>
    <xf numFmtId="1" fontId="5" fillId="0" borderId="19" xfId="0" applyNumberFormat="1" applyFont="1" applyBorder="1" applyProtection="1"/>
    <xf numFmtId="4" fontId="5" fillId="0" borderId="20" xfId="0" applyNumberFormat="1" applyFont="1" applyBorder="1" applyAlignment="1" applyProtection="1">
      <alignment horizontal="left" vertical="top"/>
    </xf>
    <xf numFmtId="4" fontId="5" fillId="0" borderId="21" xfId="0" applyNumberFormat="1" applyFont="1" applyBorder="1" applyAlignment="1" applyProtection="1">
      <alignment horizontal="left" vertical="top" wrapText="1"/>
    </xf>
    <xf numFmtId="4" fontId="5" fillId="0" borderId="19" xfId="0" applyNumberFormat="1" applyFont="1" applyBorder="1" applyAlignment="1" applyProtection="1">
      <alignment vertical="top"/>
    </xf>
    <xf numFmtId="4" fontId="5" fillId="0" borderId="22" xfId="0" applyNumberFormat="1" applyFont="1" applyBorder="1" applyAlignment="1" applyProtection="1">
      <alignment vertical="top"/>
    </xf>
    <xf numFmtId="3" fontId="5" fillId="0" borderId="23" xfId="0" applyNumberFormat="1" applyFont="1" applyBorder="1" applyAlignment="1" applyProtection="1">
      <alignment vertical="top"/>
    </xf>
    <xf numFmtId="4" fontId="5" fillId="3" borderId="21" xfId="0" applyNumberFormat="1" applyFont="1" applyFill="1" applyBorder="1" applyAlignment="1" applyProtection="1">
      <alignment horizontal="left" vertical="top" wrapText="1"/>
    </xf>
    <xf numFmtId="4" fontId="5" fillId="3" borderId="19" xfId="0" applyNumberFormat="1" applyFont="1" applyFill="1" applyBorder="1" applyAlignment="1" applyProtection="1">
      <alignment vertical="top"/>
    </xf>
    <xf numFmtId="4" fontId="5" fillId="3" borderId="22" xfId="0" applyNumberFormat="1" applyFont="1" applyFill="1" applyBorder="1" applyAlignment="1" applyProtection="1">
      <alignment vertical="top"/>
    </xf>
    <xf numFmtId="3" fontId="5" fillId="3" borderId="23" xfId="0" applyNumberFormat="1" applyFont="1" applyFill="1" applyBorder="1" applyAlignment="1" applyProtection="1">
      <alignment vertical="top"/>
    </xf>
    <xf numFmtId="3" fontId="5" fillId="3" borderId="16" xfId="0" applyNumberFormat="1" applyFont="1" applyFill="1" applyBorder="1" applyAlignment="1" applyProtection="1">
      <alignment horizontal="center" vertical="top"/>
    </xf>
    <xf numFmtId="0" fontId="6" fillId="0" borderId="0" xfId="0" applyFont="1" applyProtection="1"/>
    <xf numFmtId="1" fontId="2" fillId="0" borderId="6" xfId="0" applyNumberFormat="1" applyFont="1" applyBorder="1" applyProtection="1"/>
    <xf numFmtId="4" fontId="2" fillId="2" borderId="24" xfId="0" applyNumberFormat="1" applyFont="1" applyFill="1" applyBorder="1" applyAlignment="1" applyProtection="1">
      <alignment horizontal="left" vertical="top" wrapText="1"/>
    </xf>
    <xf numFmtId="4" fontId="2" fillId="2" borderId="6" xfId="0" applyNumberFormat="1" applyFont="1" applyFill="1" applyBorder="1" applyAlignment="1" applyProtection="1">
      <alignment horizontal="right" vertical="top"/>
    </xf>
    <xf numFmtId="4" fontId="2" fillId="2" borderId="26" xfId="0" applyNumberFormat="1" applyFont="1" applyFill="1" applyBorder="1" applyAlignment="1" applyProtection="1">
      <alignment horizontal="right" vertical="top"/>
    </xf>
    <xf numFmtId="3" fontId="2" fillId="0" borderId="27" xfId="0" applyNumberFormat="1" applyFont="1" applyBorder="1" applyAlignment="1" applyProtection="1">
      <alignment horizontal="right" vertical="top"/>
    </xf>
    <xf numFmtId="3" fontId="5" fillId="0" borderId="24" xfId="0" applyNumberFormat="1" applyFont="1" applyBorder="1" applyAlignment="1" applyProtection="1">
      <alignment horizontal="right" vertical="top"/>
    </xf>
    <xf numFmtId="4" fontId="5" fillId="3" borderId="24" xfId="0" applyNumberFormat="1" applyFont="1" applyFill="1" applyBorder="1" applyAlignment="1" applyProtection="1">
      <alignment horizontal="left" vertical="top" wrapText="1"/>
    </xf>
    <xf numFmtId="4" fontId="5" fillId="3" borderId="6" xfId="0" applyNumberFormat="1" applyFont="1" applyFill="1" applyBorder="1" applyAlignment="1" applyProtection="1">
      <alignment horizontal="right" vertical="top"/>
    </xf>
    <xf numFmtId="4" fontId="5" fillId="3" borderId="26" xfId="0" applyNumberFormat="1" applyFont="1" applyFill="1" applyBorder="1" applyAlignment="1" applyProtection="1">
      <alignment horizontal="right" vertical="top"/>
    </xf>
    <xf numFmtId="4" fontId="2" fillId="2" borderId="25" xfId="0" applyNumberFormat="1" applyFont="1" applyFill="1" applyBorder="1" applyAlignment="1" applyProtection="1">
      <alignment horizontal="right" vertical="top"/>
    </xf>
    <xf numFmtId="4" fontId="2" fillId="3" borderId="24" xfId="0" applyNumberFormat="1" applyFont="1" applyFill="1" applyBorder="1" applyAlignment="1" applyProtection="1">
      <alignment horizontal="left" vertical="top" wrapText="1"/>
    </xf>
    <xf numFmtId="3" fontId="2" fillId="2" borderId="25" xfId="0" applyNumberFormat="1" applyFont="1" applyFill="1" applyBorder="1" applyAlignment="1" applyProtection="1">
      <alignment horizontal="right" vertical="top"/>
    </xf>
    <xf numFmtId="4" fontId="2" fillId="0" borderId="28" xfId="0" applyNumberFormat="1" applyFont="1" applyFill="1" applyBorder="1" applyAlignment="1" applyProtection="1">
      <alignment horizontal="right" vertical="top"/>
    </xf>
    <xf numFmtId="4" fontId="2" fillId="0" borderId="26" xfId="0" applyNumberFormat="1" applyFont="1" applyFill="1" applyBorder="1" applyAlignment="1" applyProtection="1">
      <alignment horizontal="right" vertical="top"/>
    </xf>
    <xf numFmtId="3" fontId="2" fillId="2" borderId="27" xfId="0" applyNumberFormat="1" applyFont="1" applyFill="1" applyBorder="1" applyAlignment="1" applyProtection="1">
      <alignment horizontal="right" vertical="top"/>
    </xf>
    <xf numFmtId="4" fontId="2" fillId="0" borderId="25" xfId="0" applyNumberFormat="1" applyFont="1" applyFill="1" applyBorder="1" applyAlignment="1" applyProtection="1">
      <alignment horizontal="right" vertical="top"/>
    </xf>
    <xf numFmtId="4" fontId="2" fillId="0" borderId="9" xfId="0" applyNumberFormat="1" applyFont="1" applyFill="1" applyBorder="1" applyAlignment="1" applyProtection="1">
      <alignment horizontal="right" vertical="top"/>
    </xf>
    <xf numFmtId="1" fontId="2" fillId="0" borderId="19" xfId="0" applyNumberFormat="1" applyFont="1" applyBorder="1" applyProtection="1"/>
    <xf numFmtId="4" fontId="2" fillId="2" borderId="30" xfId="0" applyNumberFormat="1" applyFont="1" applyFill="1" applyBorder="1" applyAlignment="1" applyProtection="1">
      <alignment horizontal="left" vertical="top" wrapText="1"/>
    </xf>
    <xf numFmtId="4" fontId="2" fillId="0" borderId="34" xfId="0" applyNumberFormat="1" applyFont="1" applyFill="1" applyBorder="1" applyAlignment="1" applyProtection="1">
      <alignment horizontal="right" vertical="top"/>
    </xf>
    <xf numFmtId="4" fontId="2" fillId="0" borderId="32" xfId="0" applyNumberFormat="1" applyFont="1" applyFill="1" applyBorder="1" applyAlignment="1" applyProtection="1">
      <alignment horizontal="right" vertical="top"/>
    </xf>
    <xf numFmtId="3" fontId="2" fillId="2" borderId="33" xfId="0" applyNumberFormat="1" applyFont="1" applyFill="1" applyBorder="1" applyAlignment="1" applyProtection="1">
      <alignment horizontal="right" vertical="top"/>
    </xf>
    <xf numFmtId="4" fontId="2" fillId="0" borderId="31" xfId="0" applyNumberFormat="1" applyFont="1" applyFill="1" applyBorder="1" applyAlignment="1" applyProtection="1">
      <alignment horizontal="right" vertical="top"/>
    </xf>
    <xf numFmtId="4" fontId="5" fillId="0" borderId="35" xfId="0" applyNumberFormat="1" applyFont="1" applyBorder="1" applyAlignment="1" applyProtection="1">
      <alignment horizontal="left" vertical="top" wrapText="1"/>
    </xf>
    <xf numFmtId="4" fontId="5" fillId="0" borderId="34" xfId="0" applyNumberFormat="1" applyFont="1" applyBorder="1" applyAlignment="1" applyProtection="1">
      <alignment horizontal="right" vertical="top"/>
    </xf>
    <xf numFmtId="4" fontId="5" fillId="0" borderId="32" xfId="0" applyNumberFormat="1" applyFont="1" applyBorder="1" applyAlignment="1" applyProtection="1">
      <alignment horizontal="right" vertical="top"/>
    </xf>
    <xf numFmtId="3" fontId="5" fillId="0" borderId="33" xfId="0" applyNumberFormat="1" applyFont="1" applyBorder="1" applyAlignment="1" applyProtection="1">
      <alignment horizontal="right" vertical="top"/>
    </xf>
    <xf numFmtId="3" fontId="5" fillId="0" borderId="36" xfId="0" applyNumberFormat="1" applyFont="1" applyBorder="1" applyAlignment="1" applyProtection="1">
      <alignment horizontal="right" vertical="top"/>
    </xf>
    <xf numFmtId="4" fontId="2" fillId="0" borderId="7" xfId="0" applyNumberFormat="1" applyFont="1" applyBorder="1" applyAlignment="1">
      <alignment horizontal="left" vertical="center"/>
    </xf>
    <xf numFmtId="4" fontId="5" fillId="3" borderId="7" xfId="0" applyNumberFormat="1" applyFont="1" applyFill="1" applyBorder="1" applyAlignment="1">
      <alignment horizontal="left" vertical="center"/>
    </xf>
    <xf numFmtId="4" fontId="5" fillId="3" borderId="15" xfId="0" applyNumberFormat="1" applyFont="1" applyFill="1" applyBorder="1" applyAlignment="1">
      <alignment horizontal="left" vertical="center"/>
    </xf>
    <xf numFmtId="4" fontId="2" fillId="0" borderId="15" xfId="0" applyNumberFormat="1" applyFont="1" applyBorder="1" applyAlignment="1">
      <alignment horizontal="left" vertical="center"/>
    </xf>
    <xf numFmtId="4" fontId="5" fillId="3" borderId="7" xfId="0" applyNumberFormat="1" applyFont="1" applyFill="1" applyBorder="1" applyAlignment="1" applyProtection="1">
      <alignment horizontal="left" vertical="center"/>
    </xf>
    <xf numFmtId="4" fontId="2" fillId="0" borderId="29" xfId="0" applyNumberFormat="1" applyFont="1" applyBorder="1" applyAlignment="1">
      <alignment horizontal="left" vertical="center"/>
    </xf>
    <xf numFmtId="4" fontId="5" fillId="0" borderId="35" xfId="0" applyNumberFormat="1" applyFont="1" applyBorder="1" applyAlignment="1">
      <alignment horizontal="left" vertical="center"/>
    </xf>
    <xf numFmtId="4" fontId="2" fillId="0" borderId="7" xfId="0" applyNumberFormat="1" applyFont="1" applyBorder="1" applyAlignment="1" applyProtection="1">
      <alignment horizontal="left" vertical="center"/>
    </xf>
    <xf numFmtId="4" fontId="5" fillId="3" borderId="15" xfId="0" applyNumberFormat="1" applyFont="1" applyFill="1" applyBorder="1" applyAlignment="1" applyProtection="1">
      <alignment horizontal="left" vertical="center"/>
    </xf>
    <xf numFmtId="4" fontId="2" fillId="0" borderId="15" xfId="0" applyNumberFormat="1" applyFont="1" applyBorder="1" applyAlignment="1" applyProtection="1">
      <alignment horizontal="left" vertical="center"/>
    </xf>
    <xf numFmtId="4" fontId="2" fillId="0" borderId="29" xfId="0" applyNumberFormat="1" applyFont="1" applyBorder="1" applyAlignment="1" applyProtection="1">
      <alignment horizontal="left" vertical="center"/>
    </xf>
    <xf numFmtId="4" fontId="5" fillId="0" borderId="35" xfId="0" applyNumberFormat="1" applyFont="1" applyBorder="1" applyAlignment="1" applyProtection="1">
      <alignment horizontal="left" vertical="center"/>
    </xf>
    <xf numFmtId="3" fontId="5" fillId="3" borderId="16" xfId="0" applyNumberFormat="1" applyFont="1" applyFill="1" applyBorder="1" applyAlignment="1">
      <alignment horizontal="right" vertical="top"/>
    </xf>
    <xf numFmtId="3" fontId="2" fillId="2" borderId="6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Border="1" applyAlignment="1">
      <alignment vertical="top"/>
    </xf>
    <xf numFmtId="49" fontId="1" fillId="0" borderId="2" xfId="0" applyNumberFormat="1" applyFont="1" applyBorder="1" applyAlignment="1">
      <alignment vertical="top"/>
    </xf>
    <xf numFmtId="49" fontId="1" fillId="0" borderId="4" xfId="0" applyNumberFormat="1" applyFont="1" applyBorder="1" applyAlignment="1">
      <alignment vertical="top"/>
    </xf>
    <xf numFmtId="3" fontId="5" fillId="3" borderId="39" xfId="0" applyNumberFormat="1" applyFont="1" applyFill="1" applyBorder="1" applyAlignment="1" applyProtection="1">
      <alignment horizontal="right" vertical="top"/>
    </xf>
    <xf numFmtId="3" fontId="5" fillId="0" borderId="41" xfId="0" applyNumberFormat="1" applyFont="1" applyBorder="1" applyAlignment="1">
      <alignment horizontal="center" vertical="top"/>
    </xf>
    <xf numFmtId="3" fontId="5" fillId="0" borderId="15" xfId="0" applyNumberFormat="1" applyFont="1" applyBorder="1" applyAlignment="1">
      <alignment horizontal="center" vertical="top"/>
    </xf>
    <xf numFmtId="3" fontId="5" fillId="0" borderId="20" xfId="0" applyNumberFormat="1" applyFont="1" applyBorder="1" applyAlignment="1">
      <alignment vertical="top"/>
    </xf>
    <xf numFmtId="3" fontId="5" fillId="3" borderId="20" xfId="0" applyNumberFormat="1" applyFont="1" applyFill="1" applyBorder="1" applyAlignment="1">
      <alignment vertical="top"/>
    </xf>
    <xf numFmtId="3" fontId="2" fillId="0" borderId="7" xfId="0" applyNumberFormat="1" applyFont="1" applyBorder="1" applyAlignment="1">
      <alignment horizontal="right" vertical="top"/>
    </xf>
    <xf numFmtId="3" fontId="5" fillId="3" borderId="7" xfId="0" applyNumberFormat="1" applyFont="1" applyFill="1" applyBorder="1" applyAlignment="1">
      <alignment horizontal="right" vertical="top"/>
    </xf>
    <xf numFmtId="3" fontId="2" fillId="2" borderId="7" xfId="0" applyNumberFormat="1" applyFont="1" applyFill="1" applyBorder="1" applyAlignment="1" applyProtection="1">
      <alignment horizontal="right" vertical="top"/>
      <protection locked="0"/>
    </xf>
    <xf numFmtId="3" fontId="2" fillId="2" borderId="29" xfId="0" applyNumberFormat="1" applyFont="1" applyFill="1" applyBorder="1" applyAlignment="1" applyProtection="1">
      <alignment horizontal="right" vertical="top"/>
      <protection locked="0"/>
    </xf>
    <xf numFmtId="4" fontId="5" fillId="0" borderId="9" xfId="0" applyNumberFormat="1" applyFont="1" applyBorder="1" applyAlignment="1">
      <alignment vertical="top"/>
    </xf>
    <xf numFmtId="4" fontId="5" fillId="0" borderId="42" xfId="0" applyNumberFormat="1" applyFont="1" applyBorder="1" applyAlignment="1">
      <alignment vertical="top"/>
    </xf>
    <xf numFmtId="4" fontId="5" fillId="0" borderId="43" xfId="0" applyNumberFormat="1" applyFont="1" applyBorder="1" applyAlignment="1">
      <alignment vertical="top"/>
    </xf>
    <xf numFmtId="4" fontId="5" fillId="3" borderId="43" xfId="0" applyNumberFormat="1" applyFont="1" applyFill="1" applyBorder="1" applyAlignment="1">
      <alignment vertical="top"/>
    </xf>
    <xf numFmtId="4" fontId="5" fillId="3" borderId="25" xfId="0" applyNumberFormat="1" applyFont="1" applyFill="1" applyBorder="1" applyAlignment="1" applyProtection="1">
      <alignment horizontal="right" vertical="top"/>
      <protection locked="0"/>
    </xf>
    <xf numFmtId="3" fontId="5" fillId="3" borderId="48" xfId="0" applyNumberFormat="1" applyFont="1" applyFill="1" applyBorder="1" applyAlignment="1">
      <alignment horizontal="right" vertical="top"/>
    </xf>
    <xf numFmtId="3" fontId="5" fillId="3" borderId="48" xfId="0" applyNumberFormat="1" applyFont="1" applyFill="1" applyBorder="1" applyAlignment="1" applyProtection="1">
      <alignment horizontal="right" vertical="top"/>
    </xf>
    <xf numFmtId="3" fontId="2" fillId="2" borderId="49" xfId="0" applyNumberFormat="1" applyFont="1" applyFill="1" applyBorder="1" applyAlignment="1" applyProtection="1">
      <alignment horizontal="right" vertical="top"/>
      <protection locked="0"/>
    </xf>
    <xf numFmtId="3" fontId="2" fillId="2" borderId="45" xfId="0" applyNumberFormat="1" applyFont="1" applyFill="1" applyBorder="1" applyAlignment="1" applyProtection="1">
      <alignment horizontal="right" vertical="top"/>
      <protection locked="0"/>
    </xf>
    <xf numFmtId="3" fontId="2" fillId="2" borderId="51" xfId="0" applyNumberFormat="1" applyFont="1" applyFill="1" applyBorder="1" applyAlignment="1" applyProtection="1">
      <alignment horizontal="right" vertical="top"/>
      <protection locked="0"/>
    </xf>
    <xf numFmtId="4" fontId="2" fillId="4" borderId="26" xfId="0" applyNumberFormat="1" applyFont="1" applyFill="1" applyBorder="1" applyAlignment="1" applyProtection="1">
      <alignment horizontal="right" vertical="top"/>
    </xf>
    <xf numFmtId="3" fontId="5" fillId="0" borderId="29" xfId="0" applyNumberFormat="1" applyFont="1" applyBorder="1" applyAlignment="1" applyProtection="1">
      <alignment horizontal="right" vertical="top"/>
    </xf>
    <xf numFmtId="3" fontId="5" fillId="0" borderId="8" xfId="0" applyNumberFormat="1" applyFont="1" applyBorder="1" applyAlignment="1" applyProtection="1">
      <alignment horizontal="right" vertical="top"/>
    </xf>
    <xf numFmtId="3" fontId="2" fillId="2" borderId="39" xfId="0" applyNumberFormat="1" applyFont="1" applyFill="1" applyBorder="1" applyAlignment="1" applyProtection="1">
      <alignment horizontal="right" vertical="top"/>
      <protection locked="0"/>
    </xf>
    <xf numFmtId="3" fontId="2" fillId="2" borderId="37" xfId="0" applyNumberFormat="1" applyFont="1" applyFill="1" applyBorder="1" applyAlignment="1" applyProtection="1">
      <alignment horizontal="right" vertical="top"/>
      <protection locked="0"/>
    </xf>
    <xf numFmtId="3" fontId="2" fillId="2" borderId="40" xfId="0" applyNumberFormat="1" applyFont="1" applyFill="1" applyBorder="1" applyAlignment="1" applyProtection="1">
      <alignment horizontal="right" vertical="top"/>
      <protection locked="0"/>
    </xf>
    <xf numFmtId="3" fontId="5" fillId="0" borderId="45" xfId="0" applyNumberFormat="1" applyFont="1" applyBorder="1" applyAlignment="1">
      <alignment horizontal="center" vertical="top"/>
    </xf>
    <xf numFmtId="3" fontId="5" fillId="0" borderId="13" xfId="0" applyNumberFormat="1" applyFont="1" applyBorder="1" applyAlignment="1">
      <alignment horizontal="center" vertical="top"/>
    </xf>
    <xf numFmtId="3" fontId="5" fillId="0" borderId="47" xfId="0" applyNumberFormat="1" applyFont="1" applyBorder="1" applyAlignment="1">
      <alignment vertical="top"/>
    </xf>
    <xf numFmtId="3" fontId="2" fillId="0" borderId="48" xfId="0" applyNumberFormat="1" applyFont="1" applyBorder="1" applyAlignment="1">
      <alignment horizontal="right" vertical="top"/>
    </xf>
    <xf numFmtId="3" fontId="2" fillId="0" borderId="49" xfId="0" applyNumberFormat="1" applyFont="1" applyBorder="1" applyAlignment="1">
      <alignment horizontal="right" vertical="top"/>
    </xf>
    <xf numFmtId="3" fontId="5" fillId="3" borderId="49" xfId="0" applyNumberFormat="1" applyFont="1" applyFill="1" applyBorder="1" applyAlignment="1" applyProtection="1">
      <alignment horizontal="right" vertical="top"/>
    </xf>
    <xf numFmtId="3" fontId="2" fillId="2" borderId="38" xfId="0" applyNumberFormat="1" applyFont="1" applyFill="1" applyBorder="1" applyAlignment="1" applyProtection="1">
      <alignment horizontal="right" vertical="top"/>
      <protection locked="0"/>
    </xf>
    <xf numFmtId="3" fontId="5" fillId="3" borderId="0" xfId="0" applyNumberFormat="1" applyFont="1" applyFill="1" applyBorder="1" applyAlignment="1" applyProtection="1">
      <alignment horizontal="right" vertical="top"/>
    </xf>
    <xf numFmtId="3" fontId="5" fillId="0" borderId="44" xfId="0" applyNumberFormat="1" applyFont="1" applyBorder="1" applyAlignment="1">
      <alignment horizontal="left" vertical="top"/>
    </xf>
    <xf numFmtId="3" fontId="5" fillId="0" borderId="52" xfId="0" applyNumberFormat="1" applyFont="1" applyBorder="1" applyAlignment="1">
      <alignment horizontal="left" vertical="top"/>
    </xf>
    <xf numFmtId="3" fontId="5" fillId="0" borderId="46" xfId="0" quotePrefix="1" applyNumberFormat="1" applyFont="1" applyBorder="1" applyAlignment="1">
      <alignment horizontal="left" vertical="top"/>
    </xf>
    <xf numFmtId="3" fontId="5" fillId="0" borderId="37" xfId="0" applyNumberFormat="1" applyFont="1" applyBorder="1" applyAlignment="1">
      <alignment horizontal="left" vertical="top"/>
    </xf>
    <xf numFmtId="3" fontId="5" fillId="0" borderId="0" xfId="0" applyNumberFormat="1" applyFont="1" applyBorder="1" applyAlignment="1">
      <alignment horizontal="left" vertical="top"/>
    </xf>
    <xf numFmtId="3" fontId="5" fillId="0" borderId="38" xfId="0" quotePrefix="1" applyNumberFormat="1" applyFont="1" applyBorder="1" applyAlignment="1">
      <alignment horizontal="left" vertical="top"/>
    </xf>
    <xf numFmtId="49" fontId="1" fillId="5" borderId="1" xfId="0" applyNumberFormat="1" applyFont="1" applyFill="1" applyBorder="1" applyAlignment="1">
      <alignment vertical="top"/>
    </xf>
    <xf numFmtId="49" fontId="1" fillId="5" borderId="2" xfId="0" applyNumberFormat="1" applyFont="1" applyFill="1" applyBorder="1" applyAlignment="1">
      <alignment vertical="top"/>
    </xf>
    <xf numFmtId="49" fontId="1" fillId="5" borderId="4" xfId="0" applyNumberFormat="1" applyFont="1" applyFill="1" applyBorder="1" applyAlignment="1">
      <alignment vertical="top"/>
    </xf>
    <xf numFmtId="3" fontId="5" fillId="0" borderId="53" xfId="0" applyNumberFormat="1" applyFont="1" applyBorder="1" applyAlignment="1">
      <alignment horizontal="right" vertical="top"/>
    </xf>
    <xf numFmtId="3" fontId="2" fillId="0" borderId="50" xfId="0" applyNumberFormat="1" applyFont="1" applyBorder="1" applyAlignment="1">
      <alignment horizontal="right" vertical="top"/>
    </xf>
    <xf numFmtId="3" fontId="2" fillId="0" borderId="51" xfId="0" applyNumberFormat="1" applyFont="1" applyBorder="1" applyAlignment="1">
      <alignment horizontal="right" vertical="top"/>
    </xf>
    <xf numFmtId="3" fontId="2" fillId="0" borderId="44" xfId="0" applyNumberFormat="1" applyFont="1" applyBorder="1" applyAlignment="1">
      <alignment horizontal="right" vertical="top"/>
    </xf>
    <xf numFmtId="3" fontId="2" fillId="0" borderId="45" xfId="0" applyNumberFormat="1" applyFont="1" applyBorder="1" applyAlignment="1">
      <alignment horizontal="right" vertical="top"/>
    </xf>
    <xf numFmtId="3" fontId="5" fillId="0" borderId="54" xfId="0" applyNumberFormat="1" applyFont="1" applyBorder="1" applyAlignment="1">
      <alignment horizontal="right" vertical="top"/>
    </xf>
    <xf numFmtId="3" fontId="5" fillId="0" borderId="55" xfId="0" applyNumberFormat="1" applyFont="1" applyBorder="1" applyAlignment="1">
      <alignment horizontal="right" vertical="top"/>
    </xf>
    <xf numFmtId="3" fontId="5" fillId="0" borderId="56" xfId="0" applyNumberFormat="1" applyFont="1" applyBorder="1" applyAlignment="1">
      <alignment horizontal="right" vertical="top"/>
    </xf>
    <xf numFmtId="3" fontId="5" fillId="0" borderId="0" xfId="0" applyNumberFormat="1" applyFont="1"/>
    <xf numFmtId="3" fontId="2" fillId="2" borderId="39" xfId="0" applyNumberFormat="1" applyFont="1" applyFill="1" applyBorder="1" applyAlignment="1" applyProtection="1">
      <alignment horizontal="right" vertical="top"/>
    </xf>
    <xf numFmtId="3" fontId="2" fillId="2" borderId="37" xfId="0" applyNumberFormat="1" applyFont="1" applyFill="1" applyBorder="1" applyAlignment="1" applyProtection="1">
      <alignment horizontal="right" vertical="top"/>
    </xf>
    <xf numFmtId="3" fontId="2" fillId="2" borderId="40" xfId="0" applyNumberFormat="1" applyFont="1" applyFill="1" applyBorder="1" applyAlignment="1" applyProtection="1">
      <alignment horizontal="right" vertical="top"/>
    </xf>
    <xf numFmtId="3" fontId="2" fillId="2" borderId="38" xfId="0" applyNumberFormat="1" applyFont="1" applyFill="1" applyBorder="1" applyAlignment="1" applyProtection="1">
      <alignment horizontal="right" vertical="top"/>
    </xf>
    <xf numFmtId="3" fontId="5" fillId="3" borderId="47" xfId="0" applyNumberFormat="1" applyFont="1" applyFill="1" applyBorder="1" applyAlignment="1" applyProtection="1">
      <alignment vertical="top"/>
      <protection locked="0"/>
    </xf>
    <xf numFmtId="3" fontId="5" fillId="3" borderId="27" xfId="0" applyNumberFormat="1" applyFont="1" applyFill="1" applyBorder="1" applyAlignment="1" applyProtection="1">
      <alignment horizontal="right" vertical="top"/>
      <protection locked="0"/>
    </xf>
    <xf numFmtId="3" fontId="2" fillId="0" borderId="48" xfId="0" applyNumberFormat="1" applyFont="1" applyFill="1" applyBorder="1" applyAlignment="1" applyProtection="1">
      <alignment horizontal="right" vertical="top"/>
    </xf>
    <xf numFmtId="3" fontId="2" fillId="0" borderId="39" xfId="0" applyNumberFormat="1" applyFont="1" applyFill="1" applyBorder="1" applyAlignment="1" applyProtection="1">
      <alignment horizontal="right" vertical="top"/>
    </xf>
    <xf numFmtId="3" fontId="2" fillId="0" borderId="44" xfId="0" applyNumberFormat="1" applyFont="1" applyFill="1" applyBorder="1" applyAlignment="1" applyProtection="1">
      <alignment horizontal="right" vertical="top"/>
    </xf>
    <xf numFmtId="3" fontId="2" fillId="0" borderId="37" xfId="0" applyNumberFormat="1" applyFont="1" applyFill="1" applyBorder="1" applyAlignment="1" applyProtection="1">
      <alignment horizontal="right" vertical="top"/>
    </xf>
    <xf numFmtId="3" fontId="2" fillId="0" borderId="50" xfId="0" applyNumberFormat="1" applyFont="1" applyFill="1" applyBorder="1" applyAlignment="1" applyProtection="1">
      <alignment horizontal="right" vertical="top"/>
    </xf>
    <xf numFmtId="3" fontId="2" fillId="0" borderId="40" xfId="0" applyNumberFormat="1" applyFont="1" applyFill="1" applyBorder="1" applyAlignment="1" applyProtection="1">
      <alignment horizontal="right" vertical="top"/>
    </xf>
    <xf numFmtId="3" fontId="5" fillId="0" borderId="40" xfId="0" applyNumberFormat="1" applyFont="1" applyBorder="1" applyAlignment="1" applyProtection="1">
      <alignment horizontal="right" vertical="top"/>
    </xf>
    <xf numFmtId="3" fontId="5" fillId="0" borderId="33" xfId="0" applyNumberFormat="1" applyFont="1" applyBorder="1" applyAlignment="1" applyProtection="1">
      <alignment horizontal="right" vertical="top"/>
      <protection locked="0"/>
    </xf>
    <xf numFmtId="3" fontId="5" fillId="3" borderId="46" xfId="0" applyNumberFormat="1" applyFont="1" applyFill="1" applyBorder="1" applyAlignment="1" applyProtection="1">
      <alignment vertical="top"/>
      <protection locked="0"/>
    </xf>
    <xf numFmtId="3" fontId="5" fillId="3" borderId="38" xfId="0" applyNumberFormat="1" applyFont="1" applyFill="1" applyBorder="1" applyAlignment="1" applyProtection="1">
      <alignment vertical="top"/>
      <protection locked="0"/>
    </xf>
    <xf numFmtId="3" fontId="5" fillId="3" borderId="48" xfId="0" applyNumberFormat="1" applyFont="1" applyFill="1" applyBorder="1" applyAlignment="1" applyProtection="1">
      <alignment horizontal="right" vertical="top"/>
      <protection locked="0"/>
    </xf>
    <xf numFmtId="3" fontId="5" fillId="3" borderId="39" xfId="0" applyNumberFormat="1" applyFont="1" applyFill="1" applyBorder="1" applyAlignment="1" applyProtection="1">
      <alignment horizontal="right" vertical="top"/>
      <protection locked="0"/>
    </xf>
    <xf numFmtId="4" fontId="2" fillId="0" borderId="26" xfId="0" applyNumberFormat="1" applyFont="1" applyFill="1" applyBorder="1" applyAlignment="1" applyProtection="1">
      <alignment horizontal="right" vertical="top"/>
      <protection locked="0"/>
    </xf>
    <xf numFmtId="3" fontId="2" fillId="4" borderId="48" xfId="0" applyNumberFormat="1" applyFont="1" applyFill="1" applyBorder="1" applyAlignment="1" applyProtection="1">
      <alignment horizontal="right" vertical="top"/>
      <protection locked="0"/>
    </xf>
    <xf numFmtId="3" fontId="2" fillId="4" borderId="39" xfId="0" applyNumberFormat="1" applyFont="1" applyFill="1" applyBorder="1" applyAlignment="1" applyProtection="1">
      <alignment horizontal="right" vertical="top"/>
      <protection locked="0"/>
    </xf>
    <xf numFmtId="1" fontId="2" fillId="0" borderId="0" xfId="0" applyNumberFormat="1" applyFont="1" applyAlignment="1" applyProtection="1">
      <alignment horizontal="left" wrapText="1"/>
    </xf>
    <xf numFmtId="49" fontId="2" fillId="2" borderId="0" xfId="0" applyNumberFormat="1" applyFont="1" applyFill="1" applyAlignment="1" applyProtection="1">
      <alignment horizontal="center"/>
      <protection locked="0"/>
    </xf>
    <xf numFmtId="49" fontId="2" fillId="2" borderId="0" xfId="0" applyNumberFormat="1" applyFont="1" applyFill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riminalforsorgen">
      <a:dk1>
        <a:srgbClr val="000000"/>
      </a:dk1>
      <a:lt1>
        <a:srgbClr val="FFFFFF"/>
      </a:lt1>
      <a:dk2>
        <a:srgbClr val="002C1B"/>
      </a:dk2>
      <a:lt2>
        <a:srgbClr val="62BA46"/>
      </a:lt2>
      <a:accent1>
        <a:srgbClr val="8B946A"/>
      </a:accent1>
      <a:accent2>
        <a:srgbClr val="6F8133"/>
      </a:accent2>
      <a:accent3>
        <a:srgbClr val="4B6100"/>
      </a:accent3>
      <a:accent4>
        <a:srgbClr val="FFA531"/>
      </a:accent4>
      <a:accent5>
        <a:srgbClr val="E6001D"/>
      </a:accent5>
      <a:accent6>
        <a:srgbClr val="000000"/>
      </a:accent6>
      <a:hlink>
        <a:srgbClr val="002C1B"/>
      </a:hlink>
      <a:folHlink>
        <a:srgbClr val="62BA46"/>
      </a:folHlink>
    </a:clrScheme>
    <a:fontScheme name="Kriminalforsorgen">
      <a:majorFont>
        <a:latin typeface="Trebuchet MS"/>
        <a:ea typeface=""/>
        <a:cs typeface=""/>
      </a:majorFont>
      <a:minorFont>
        <a:latin typeface="Trebuchet MS"/>
        <a:ea typeface=""/>
        <a:cs typeface="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64"/>
  <sheetViews>
    <sheetView tabSelected="1" zoomScaleNormal="100" workbookViewId="0">
      <selection activeCell="H18" sqref="H18"/>
    </sheetView>
  </sheetViews>
  <sheetFormatPr defaultRowHeight="16.5" x14ac:dyDescent="0.3"/>
  <cols>
    <col min="1" max="1" width="3.125" customWidth="1"/>
    <col min="2" max="2" width="21.125" style="12" bestFit="1" customWidth="1"/>
    <col min="3" max="3" width="35.625" customWidth="1"/>
    <col min="4" max="17" width="8.5" customWidth="1"/>
    <col min="18" max="18" width="9.875" customWidth="1"/>
    <col min="19" max="32" width="8.5" customWidth="1"/>
    <col min="33" max="33" width="9.875" customWidth="1"/>
  </cols>
  <sheetData>
    <row r="1" spans="1:5" x14ac:dyDescent="0.3">
      <c r="D1" s="68"/>
    </row>
    <row r="2" spans="1:5" ht="15.75" customHeight="1" x14ac:dyDescent="0.3">
      <c r="A2" s="17" t="s">
        <v>62</v>
      </c>
      <c r="B2" s="14"/>
      <c r="C2" s="14"/>
      <c r="D2" s="15"/>
      <c r="E2" s="15"/>
    </row>
    <row r="3" spans="1:5" ht="15.75" customHeight="1" x14ac:dyDescent="0.3">
      <c r="A3" s="17"/>
      <c r="B3" s="14"/>
      <c r="C3" s="14"/>
      <c r="D3" s="15"/>
      <c r="E3" s="15"/>
    </row>
    <row r="4" spans="1:5" ht="15.75" customHeight="1" x14ac:dyDescent="0.3">
      <c r="A4" s="18" t="s">
        <v>58</v>
      </c>
      <c r="B4" s="14"/>
      <c r="C4" s="14"/>
      <c r="D4" s="15"/>
      <c r="E4" s="15"/>
    </row>
    <row r="5" spans="1:5" ht="15.75" customHeight="1" x14ac:dyDescent="0.3">
      <c r="A5" s="18"/>
      <c r="B5" s="14"/>
      <c r="C5" s="14"/>
      <c r="D5" s="15"/>
      <c r="E5" s="15"/>
    </row>
    <row r="6" spans="1:5" ht="15.75" customHeight="1" x14ac:dyDescent="0.3">
      <c r="A6" s="13"/>
      <c r="B6" s="14"/>
      <c r="C6" s="14"/>
      <c r="D6" s="14"/>
      <c r="E6" s="14"/>
    </row>
    <row r="7" spans="1:5" ht="15.75" customHeight="1" x14ac:dyDescent="0.3">
      <c r="A7" s="19" t="s">
        <v>0</v>
      </c>
      <c r="B7" s="14"/>
      <c r="C7" s="3"/>
      <c r="D7" s="3"/>
      <c r="E7" s="3"/>
    </row>
    <row r="8" spans="1:5" ht="15.75" customHeight="1" x14ac:dyDescent="0.3">
      <c r="A8" s="13"/>
      <c r="B8" s="14"/>
      <c r="C8" s="20"/>
      <c r="D8" s="20"/>
      <c r="E8" s="14"/>
    </row>
    <row r="9" spans="1:5" ht="15.75" customHeight="1" x14ac:dyDescent="0.3">
      <c r="A9" s="13" t="s">
        <v>1</v>
      </c>
      <c r="B9" s="14"/>
      <c r="C9" s="3"/>
      <c r="D9" s="21" t="s">
        <v>2</v>
      </c>
      <c r="E9" s="3"/>
    </row>
    <row r="10" spans="1:5" ht="15.75" customHeight="1" x14ac:dyDescent="0.3">
      <c r="A10" s="13"/>
      <c r="B10" s="14"/>
      <c r="C10" s="14"/>
      <c r="D10" s="14"/>
      <c r="E10" s="14"/>
    </row>
    <row r="11" spans="1:5" ht="15.75" customHeight="1" x14ac:dyDescent="0.3">
      <c r="A11" s="13" t="s">
        <v>3</v>
      </c>
      <c r="B11" s="14"/>
      <c r="C11" s="3"/>
      <c r="D11" s="14"/>
      <c r="E11" s="14"/>
    </row>
    <row r="12" spans="1:5" ht="15.75" customHeight="1" x14ac:dyDescent="0.3">
      <c r="A12" s="13" t="s">
        <v>4</v>
      </c>
      <c r="B12" s="14"/>
      <c r="C12" s="3"/>
      <c r="D12" s="14"/>
      <c r="E12" s="14"/>
    </row>
    <row r="13" spans="1:5" ht="15.75" customHeight="1" x14ac:dyDescent="0.3">
      <c r="A13" s="13" t="s">
        <v>5</v>
      </c>
      <c r="B13" s="14"/>
      <c r="C13" s="3"/>
      <c r="D13" s="14"/>
      <c r="E13" s="14"/>
    </row>
    <row r="14" spans="1:5" ht="15.75" customHeight="1" x14ac:dyDescent="0.3">
      <c r="A14" s="13" t="s">
        <v>6</v>
      </c>
      <c r="B14" s="14"/>
      <c r="C14" s="3"/>
      <c r="D14" s="14"/>
      <c r="E14" s="14"/>
    </row>
    <row r="15" spans="1:5" x14ac:dyDescent="0.3">
      <c r="D15" s="68"/>
    </row>
    <row r="16" spans="1:5" ht="50.25" customHeight="1" x14ac:dyDescent="0.3">
      <c r="A16" s="234" t="s">
        <v>99</v>
      </c>
      <c r="B16" s="234"/>
      <c r="C16" s="235"/>
      <c r="D16" s="235"/>
      <c r="E16" s="235"/>
    </row>
    <row r="17" spans="1:49" x14ac:dyDescent="0.3">
      <c r="C17" s="235"/>
      <c r="D17" s="235"/>
      <c r="E17" s="235"/>
    </row>
    <row r="18" spans="1:49" x14ac:dyDescent="0.3">
      <c r="C18" s="235"/>
      <c r="D18" s="235"/>
      <c r="E18" s="235"/>
    </row>
    <row r="19" spans="1:49" x14ac:dyDescent="0.3">
      <c r="D19" s="68"/>
    </row>
    <row r="20" spans="1:49" ht="17.25" thickBot="1" x14ac:dyDescent="0.35">
      <c r="A20" s="16" t="s">
        <v>75</v>
      </c>
      <c r="B20" s="11"/>
      <c r="C20" s="4"/>
      <c r="D20" s="1"/>
      <c r="E20" s="1"/>
      <c r="F20" s="2"/>
      <c r="G20" s="1"/>
      <c r="H20" s="1"/>
      <c r="I20" s="2"/>
      <c r="J20" s="1"/>
      <c r="K20" s="1"/>
      <c r="L20" s="2"/>
      <c r="M20" s="1"/>
      <c r="N20" s="1"/>
      <c r="O20" s="2"/>
      <c r="P20" s="212" t="s">
        <v>100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12" t="s">
        <v>101</v>
      </c>
      <c r="AF20" s="2"/>
      <c r="AG20" s="2"/>
      <c r="AU20" s="212" t="s">
        <v>102</v>
      </c>
    </row>
    <row r="21" spans="1:49" ht="13.5" customHeight="1" x14ac:dyDescent="0.3">
      <c r="A21" s="5"/>
      <c r="B21" s="22"/>
      <c r="C21" s="23"/>
      <c r="D21" s="159" t="s">
        <v>76</v>
      </c>
      <c r="E21" s="160"/>
      <c r="F21" s="161"/>
      <c r="G21" s="159" t="s">
        <v>77</v>
      </c>
      <c r="H21" s="160"/>
      <c r="I21" s="161"/>
      <c r="J21" s="159" t="s">
        <v>78</v>
      </c>
      <c r="K21" s="160"/>
      <c r="L21" s="161"/>
      <c r="M21" s="159" t="s">
        <v>79</v>
      </c>
      <c r="N21" s="160"/>
      <c r="O21" s="160"/>
      <c r="P21" s="201" t="s">
        <v>90</v>
      </c>
      <c r="Q21" s="202"/>
      <c r="R21" s="203"/>
      <c r="S21" s="160" t="s">
        <v>80</v>
      </c>
      <c r="T21" s="160"/>
      <c r="U21" s="161"/>
      <c r="V21" s="159" t="s">
        <v>81</v>
      </c>
      <c r="W21" s="160"/>
      <c r="X21" s="160"/>
      <c r="Y21" s="159" t="s">
        <v>82</v>
      </c>
      <c r="Z21" s="160"/>
      <c r="AA21" s="161"/>
      <c r="AB21" s="160" t="s">
        <v>83</v>
      </c>
      <c r="AC21" s="160"/>
      <c r="AD21" s="161"/>
      <c r="AE21" s="201" t="s">
        <v>97</v>
      </c>
      <c r="AF21" s="202"/>
      <c r="AG21" s="203"/>
      <c r="AH21" s="160" t="s">
        <v>84</v>
      </c>
      <c r="AI21" s="160"/>
      <c r="AJ21" s="161"/>
      <c r="AK21" s="160" t="s">
        <v>85</v>
      </c>
      <c r="AL21" s="160"/>
      <c r="AM21" s="161"/>
      <c r="AN21" s="160" t="s">
        <v>86</v>
      </c>
      <c r="AO21" s="160"/>
      <c r="AP21" s="161"/>
      <c r="AQ21" s="160" t="s">
        <v>87</v>
      </c>
      <c r="AR21" s="160"/>
      <c r="AS21" s="161"/>
      <c r="AT21" s="56" t="s">
        <v>7</v>
      </c>
      <c r="AU21" s="201" t="s">
        <v>98</v>
      </c>
      <c r="AV21" s="202"/>
      <c r="AW21" s="203"/>
    </row>
    <row r="22" spans="1:49" ht="13.5" customHeight="1" x14ac:dyDescent="0.3">
      <c r="A22" s="6"/>
      <c r="B22" s="24" t="s">
        <v>8</v>
      </c>
      <c r="C22" s="25" t="s">
        <v>55</v>
      </c>
      <c r="D22" s="57" t="s">
        <v>12</v>
      </c>
      <c r="E22" s="58" t="s">
        <v>10</v>
      </c>
      <c r="F22" s="59" t="s">
        <v>11</v>
      </c>
      <c r="G22" s="57" t="s">
        <v>12</v>
      </c>
      <c r="H22" s="58" t="s">
        <v>10</v>
      </c>
      <c r="I22" s="59" t="s">
        <v>11</v>
      </c>
      <c r="J22" s="57" t="s">
        <v>9</v>
      </c>
      <c r="K22" s="58" t="s">
        <v>10</v>
      </c>
      <c r="L22" s="59" t="s">
        <v>11</v>
      </c>
      <c r="M22" s="57" t="s">
        <v>9</v>
      </c>
      <c r="N22" s="58" t="s">
        <v>10</v>
      </c>
      <c r="O22" s="163" t="s">
        <v>11</v>
      </c>
      <c r="P22" s="195" t="s">
        <v>91</v>
      </c>
      <c r="Q22" s="198" t="s">
        <v>94</v>
      </c>
      <c r="R22" s="187"/>
      <c r="S22" s="171" t="s">
        <v>9</v>
      </c>
      <c r="T22" s="58" t="s">
        <v>10</v>
      </c>
      <c r="U22" s="59" t="s">
        <v>11</v>
      </c>
      <c r="V22" s="57" t="s">
        <v>9</v>
      </c>
      <c r="W22" s="58" t="s">
        <v>10</v>
      </c>
      <c r="X22" s="163" t="s">
        <v>11</v>
      </c>
      <c r="Y22" s="57" t="s">
        <v>9</v>
      </c>
      <c r="Z22" s="58" t="s">
        <v>10</v>
      </c>
      <c r="AA22" s="59" t="s">
        <v>11</v>
      </c>
      <c r="AB22" s="171" t="s">
        <v>9</v>
      </c>
      <c r="AC22" s="58" t="s">
        <v>10</v>
      </c>
      <c r="AD22" s="59" t="s">
        <v>11</v>
      </c>
      <c r="AE22" s="195" t="s">
        <v>91</v>
      </c>
      <c r="AF22" s="198" t="s">
        <v>94</v>
      </c>
      <c r="AG22" s="187"/>
      <c r="AH22" s="171" t="s">
        <v>9</v>
      </c>
      <c r="AI22" s="58" t="s">
        <v>10</v>
      </c>
      <c r="AJ22" s="59" t="s">
        <v>11</v>
      </c>
      <c r="AK22" s="171" t="s">
        <v>9</v>
      </c>
      <c r="AL22" s="58" t="s">
        <v>10</v>
      </c>
      <c r="AM22" s="59" t="s">
        <v>11</v>
      </c>
      <c r="AN22" s="171" t="s">
        <v>9</v>
      </c>
      <c r="AO22" s="58" t="s">
        <v>10</v>
      </c>
      <c r="AP22" s="59" t="s">
        <v>11</v>
      </c>
      <c r="AQ22" s="171" t="s">
        <v>9</v>
      </c>
      <c r="AR22" s="58" t="s">
        <v>10</v>
      </c>
      <c r="AS22" s="59" t="s">
        <v>11</v>
      </c>
      <c r="AT22" s="60"/>
      <c r="AU22" s="195" t="s">
        <v>91</v>
      </c>
      <c r="AV22" s="198" t="s">
        <v>94</v>
      </c>
      <c r="AW22" s="187"/>
    </row>
    <row r="23" spans="1:49" ht="13.5" customHeight="1" x14ac:dyDescent="0.3">
      <c r="A23" s="7"/>
      <c r="B23" s="26"/>
      <c r="C23" s="27"/>
      <c r="D23" s="61" t="s">
        <v>13</v>
      </c>
      <c r="E23" s="62" t="s">
        <v>13</v>
      </c>
      <c r="F23" s="63" t="s">
        <v>14</v>
      </c>
      <c r="G23" s="61" t="s">
        <v>13</v>
      </c>
      <c r="H23" s="62" t="s">
        <v>13</v>
      </c>
      <c r="I23" s="63" t="s">
        <v>14</v>
      </c>
      <c r="J23" s="61" t="s">
        <v>13</v>
      </c>
      <c r="K23" s="62" t="s">
        <v>13</v>
      </c>
      <c r="L23" s="63" t="s">
        <v>14</v>
      </c>
      <c r="M23" s="61" t="s">
        <v>13</v>
      </c>
      <c r="N23" s="62" t="s">
        <v>13</v>
      </c>
      <c r="O23" s="164" t="s">
        <v>14</v>
      </c>
      <c r="P23" s="196" t="s">
        <v>92</v>
      </c>
      <c r="Q23" s="199" t="s">
        <v>95</v>
      </c>
      <c r="R23" s="188" t="s">
        <v>96</v>
      </c>
      <c r="S23" s="172" t="s">
        <v>13</v>
      </c>
      <c r="T23" s="62" t="s">
        <v>13</v>
      </c>
      <c r="U23" s="63" t="s">
        <v>14</v>
      </c>
      <c r="V23" s="61" t="s">
        <v>13</v>
      </c>
      <c r="W23" s="62" t="s">
        <v>13</v>
      </c>
      <c r="X23" s="164" t="s">
        <v>14</v>
      </c>
      <c r="Y23" s="61" t="s">
        <v>13</v>
      </c>
      <c r="Z23" s="62" t="s">
        <v>13</v>
      </c>
      <c r="AA23" s="63" t="s">
        <v>14</v>
      </c>
      <c r="AB23" s="172" t="s">
        <v>13</v>
      </c>
      <c r="AC23" s="62" t="s">
        <v>13</v>
      </c>
      <c r="AD23" s="63" t="s">
        <v>14</v>
      </c>
      <c r="AE23" s="196" t="s">
        <v>92</v>
      </c>
      <c r="AF23" s="199" t="s">
        <v>95</v>
      </c>
      <c r="AG23" s="188" t="s">
        <v>96</v>
      </c>
      <c r="AH23" s="172" t="s">
        <v>13</v>
      </c>
      <c r="AI23" s="62" t="s">
        <v>13</v>
      </c>
      <c r="AJ23" s="63" t="s">
        <v>14</v>
      </c>
      <c r="AK23" s="172" t="s">
        <v>13</v>
      </c>
      <c r="AL23" s="62" t="s">
        <v>13</v>
      </c>
      <c r="AM23" s="63" t="s">
        <v>14</v>
      </c>
      <c r="AN23" s="172" t="s">
        <v>13</v>
      </c>
      <c r="AO23" s="62" t="s">
        <v>13</v>
      </c>
      <c r="AP23" s="63" t="s">
        <v>14</v>
      </c>
      <c r="AQ23" s="172" t="s">
        <v>13</v>
      </c>
      <c r="AR23" s="62" t="s">
        <v>13</v>
      </c>
      <c r="AS23" s="63" t="s">
        <v>14</v>
      </c>
      <c r="AT23" s="64" t="s">
        <v>15</v>
      </c>
      <c r="AU23" s="196" t="s">
        <v>92</v>
      </c>
      <c r="AV23" s="199" t="s">
        <v>95</v>
      </c>
      <c r="AW23" s="188" t="s">
        <v>96</v>
      </c>
    </row>
    <row r="24" spans="1:49" ht="13.5" customHeight="1" x14ac:dyDescent="0.3">
      <c r="A24" s="8"/>
      <c r="B24" s="28"/>
      <c r="C24" s="29"/>
      <c r="D24" s="65" t="s">
        <v>16</v>
      </c>
      <c r="E24" s="66" t="s">
        <v>16</v>
      </c>
      <c r="F24" s="67"/>
      <c r="G24" s="65" t="s">
        <v>16</v>
      </c>
      <c r="H24" s="66" t="s">
        <v>16</v>
      </c>
      <c r="I24" s="67"/>
      <c r="J24" s="65" t="s">
        <v>16</v>
      </c>
      <c r="K24" s="66" t="s">
        <v>16</v>
      </c>
      <c r="L24" s="67"/>
      <c r="M24" s="65" t="s">
        <v>16</v>
      </c>
      <c r="N24" s="66" t="s">
        <v>16</v>
      </c>
      <c r="O24" s="165"/>
      <c r="P24" s="197" t="s">
        <v>93</v>
      </c>
      <c r="Q24" s="200" t="s">
        <v>93</v>
      </c>
      <c r="R24" s="189"/>
      <c r="S24" s="173" t="s">
        <v>16</v>
      </c>
      <c r="T24" s="66" t="s">
        <v>16</v>
      </c>
      <c r="U24" s="67"/>
      <c r="V24" s="65" t="s">
        <v>16</v>
      </c>
      <c r="W24" s="66" t="s">
        <v>16</v>
      </c>
      <c r="X24" s="165"/>
      <c r="Y24" s="65" t="s">
        <v>16</v>
      </c>
      <c r="Z24" s="66" t="s">
        <v>16</v>
      </c>
      <c r="AA24" s="67"/>
      <c r="AB24" s="173" t="s">
        <v>16</v>
      </c>
      <c r="AC24" s="66" t="s">
        <v>16</v>
      </c>
      <c r="AD24" s="67"/>
      <c r="AE24" s="197" t="s">
        <v>93</v>
      </c>
      <c r="AF24" s="200" t="s">
        <v>93</v>
      </c>
      <c r="AG24" s="189"/>
      <c r="AH24" s="173" t="s">
        <v>16</v>
      </c>
      <c r="AI24" s="66" t="s">
        <v>16</v>
      </c>
      <c r="AJ24" s="67"/>
      <c r="AK24" s="173" t="s">
        <v>16</v>
      </c>
      <c r="AL24" s="66" t="s">
        <v>16</v>
      </c>
      <c r="AM24" s="67"/>
      <c r="AN24" s="173" t="s">
        <v>16</v>
      </c>
      <c r="AO24" s="66" t="s">
        <v>16</v>
      </c>
      <c r="AP24" s="67"/>
      <c r="AQ24" s="173" t="s">
        <v>16</v>
      </c>
      <c r="AR24" s="66" t="s">
        <v>16</v>
      </c>
      <c r="AS24" s="67"/>
      <c r="AT24" s="64" t="s">
        <v>14</v>
      </c>
      <c r="AU24" s="197"/>
      <c r="AV24" s="200"/>
      <c r="AW24" s="189"/>
    </row>
    <row r="25" spans="1:49" s="77" customFormat="1" ht="13.5" customHeight="1" x14ac:dyDescent="0.3">
      <c r="A25" s="8"/>
      <c r="B25" s="31" t="s">
        <v>17</v>
      </c>
      <c r="C25" s="69"/>
      <c r="D25" s="70"/>
      <c r="E25" s="71"/>
      <c r="F25" s="72">
        <f>SUM(F26:F33)</f>
        <v>0</v>
      </c>
      <c r="G25" s="70"/>
      <c r="H25" s="71"/>
      <c r="I25" s="72">
        <f>SUM(I26:I33)</f>
        <v>0</v>
      </c>
      <c r="J25" s="70"/>
      <c r="K25" s="71"/>
      <c r="L25" s="72">
        <f>SUM(L26:L33)</f>
        <v>0</v>
      </c>
      <c r="M25" s="70"/>
      <c r="N25" s="71"/>
      <c r="O25" s="166">
        <f>SUM(O26:O33)</f>
        <v>0</v>
      </c>
      <c r="P25" s="176">
        <f>SUM(P26:P33)</f>
        <v>0</v>
      </c>
      <c r="Q25" s="168">
        <f>SUM(Q26:Q33)</f>
        <v>0</v>
      </c>
      <c r="R25" s="76">
        <f>SUM(R26:R33)</f>
        <v>0</v>
      </c>
      <c r="S25" s="174"/>
      <c r="T25" s="71"/>
      <c r="U25" s="72">
        <f t="shared" ref="U25" si="0">SUM(U26:U33)</f>
        <v>0</v>
      </c>
      <c r="V25" s="70"/>
      <c r="W25" s="71"/>
      <c r="X25" s="166">
        <f t="shared" ref="X25" si="1">SUM(X26:X33)</f>
        <v>0</v>
      </c>
      <c r="Y25" s="227"/>
      <c r="Z25" s="228"/>
      <c r="AA25" s="217"/>
      <c r="AB25" s="174"/>
      <c r="AC25" s="71"/>
      <c r="AD25" s="72">
        <f t="shared" ref="AD25" si="2">SUM(AD26:AD33)</f>
        <v>0</v>
      </c>
      <c r="AE25" s="176">
        <f>SUM(AE26:AE33)</f>
        <v>0</v>
      </c>
      <c r="AF25" s="168">
        <f>SUM(AF26:AF33)</f>
        <v>0</v>
      </c>
      <c r="AG25" s="76">
        <f>SUM(AG26:AG33)</f>
        <v>0</v>
      </c>
      <c r="AH25" s="174"/>
      <c r="AI25" s="71"/>
      <c r="AJ25" s="72">
        <f t="shared" ref="AJ25" si="3">SUM(AJ26:AJ33)</f>
        <v>0</v>
      </c>
      <c r="AK25" s="174"/>
      <c r="AL25" s="71"/>
      <c r="AM25" s="72">
        <f t="shared" ref="AM25" si="4">SUM(AM26:AM33)</f>
        <v>0</v>
      </c>
      <c r="AN25" s="174"/>
      <c r="AO25" s="71"/>
      <c r="AP25" s="72">
        <f t="shared" ref="AP25" si="5">SUM(AP26:AP33)</f>
        <v>0</v>
      </c>
      <c r="AQ25" s="174"/>
      <c r="AR25" s="71"/>
      <c r="AS25" s="72">
        <f t="shared" ref="AS25" si="6">SUM(AS26:AS33)</f>
        <v>0</v>
      </c>
      <c r="AT25" s="157">
        <f>SUM(AT26:AT33)</f>
        <v>0</v>
      </c>
      <c r="AU25" s="176">
        <f>SUM(AU26:AU33)</f>
        <v>0</v>
      </c>
      <c r="AV25" s="168">
        <f>SUM(AV26:AV33)</f>
        <v>0</v>
      </c>
      <c r="AW25" s="76">
        <f>SUM(AW26:AW33)</f>
        <v>0</v>
      </c>
    </row>
    <row r="26" spans="1:49" x14ac:dyDescent="0.3">
      <c r="A26" s="9"/>
      <c r="B26" s="145" t="s">
        <v>18</v>
      </c>
      <c r="C26" s="30"/>
      <c r="D26" s="36"/>
      <c r="E26" s="37"/>
      <c r="F26" s="38">
        <f t="shared" ref="F26:F33" si="7">D26*E26</f>
        <v>0</v>
      </c>
      <c r="G26" s="36"/>
      <c r="H26" s="37"/>
      <c r="I26" s="38">
        <f t="shared" ref="I26:I33" si="8">G26*H26</f>
        <v>0</v>
      </c>
      <c r="J26" s="36"/>
      <c r="K26" s="37"/>
      <c r="L26" s="38">
        <f t="shared" ref="L26:L33" si="9">J26*K26</f>
        <v>0</v>
      </c>
      <c r="M26" s="36"/>
      <c r="N26" s="37"/>
      <c r="O26" s="167">
        <f t="shared" ref="O26:O33" si="10">M26*N26</f>
        <v>0</v>
      </c>
      <c r="P26" s="190">
        <f>F26+I26+L26+O26</f>
        <v>0</v>
      </c>
      <c r="Q26" s="184"/>
      <c r="R26" s="191">
        <f>P26-Q26</f>
        <v>0</v>
      </c>
      <c r="S26" s="40"/>
      <c r="T26" s="37"/>
      <c r="U26" s="38">
        <f t="shared" ref="U26:U33" si="11">S26*T26</f>
        <v>0</v>
      </c>
      <c r="V26" s="36"/>
      <c r="W26" s="37"/>
      <c r="X26" s="167">
        <f>V26*W26</f>
        <v>0</v>
      </c>
      <c r="Y26" s="232"/>
      <c r="Z26" s="233"/>
      <c r="AA26" s="121">
        <f>Y26*Z26</f>
        <v>0</v>
      </c>
      <c r="AB26" s="40"/>
      <c r="AC26" s="37"/>
      <c r="AD26" s="38">
        <f t="shared" ref="AD26:AD33" si="12">AB26*AC26</f>
        <v>0</v>
      </c>
      <c r="AE26" s="190">
        <f>U26+X26+AA26+AD26</f>
        <v>0</v>
      </c>
      <c r="AF26" s="184"/>
      <c r="AG26" s="191">
        <f>AE26-AF26</f>
        <v>0</v>
      </c>
      <c r="AH26" s="40"/>
      <c r="AI26" s="37"/>
      <c r="AJ26" s="38">
        <f t="shared" ref="AJ26:AJ33" si="13">AH26*AI26</f>
        <v>0</v>
      </c>
      <c r="AK26" s="40"/>
      <c r="AL26" s="37"/>
      <c r="AM26" s="38">
        <f t="shared" ref="AM26:AM33" si="14">AK26*AL26</f>
        <v>0</v>
      </c>
      <c r="AN26" s="40"/>
      <c r="AO26" s="37"/>
      <c r="AP26" s="38">
        <f t="shared" ref="AP26:AP33" si="15">AN26*AO26</f>
        <v>0</v>
      </c>
      <c r="AQ26" s="40"/>
      <c r="AR26" s="37"/>
      <c r="AS26" s="38">
        <f>AQ26*AR26</f>
        <v>0</v>
      </c>
      <c r="AT26" s="39">
        <f>F26+I26+L26+O26+U26+X26+AA26+AD26+AM26+AP26+AS26+AJ26</f>
        <v>0</v>
      </c>
      <c r="AU26" s="190">
        <f>AT26</f>
        <v>0</v>
      </c>
      <c r="AV26" s="184"/>
      <c r="AW26" s="191">
        <f>AU26-AV26</f>
        <v>0</v>
      </c>
    </row>
    <row r="27" spans="1:49" x14ac:dyDescent="0.3">
      <c r="A27" s="9"/>
      <c r="B27" s="145" t="s">
        <v>19</v>
      </c>
      <c r="C27" s="30"/>
      <c r="D27" s="36"/>
      <c r="E27" s="37"/>
      <c r="F27" s="38">
        <f t="shared" si="7"/>
        <v>0</v>
      </c>
      <c r="G27" s="36"/>
      <c r="H27" s="37"/>
      <c r="I27" s="38">
        <f t="shared" si="8"/>
        <v>0</v>
      </c>
      <c r="J27" s="36"/>
      <c r="K27" s="37"/>
      <c r="L27" s="38">
        <f t="shared" si="9"/>
        <v>0</v>
      </c>
      <c r="M27" s="36"/>
      <c r="N27" s="37"/>
      <c r="O27" s="167">
        <f t="shared" si="10"/>
        <v>0</v>
      </c>
      <c r="P27" s="190">
        <f>F27+I27+L27+O27</f>
        <v>0</v>
      </c>
      <c r="Q27" s="184"/>
      <c r="R27" s="191">
        <f t="shared" ref="R27:R47" si="16">P27-Q27</f>
        <v>0</v>
      </c>
      <c r="S27" s="40"/>
      <c r="T27" s="37"/>
      <c r="U27" s="38">
        <f t="shared" si="11"/>
        <v>0</v>
      </c>
      <c r="V27" s="36"/>
      <c r="W27" s="37"/>
      <c r="X27" s="167">
        <f t="shared" ref="X27:X33" si="17">V27*W27</f>
        <v>0</v>
      </c>
      <c r="Y27" s="232"/>
      <c r="Z27" s="233"/>
      <c r="AA27" s="121">
        <f t="shared" ref="AA27:AA41" si="18">Y27*Z27</f>
        <v>0</v>
      </c>
      <c r="AB27" s="40"/>
      <c r="AC27" s="37"/>
      <c r="AD27" s="38">
        <f t="shared" si="12"/>
        <v>0</v>
      </c>
      <c r="AE27" s="190">
        <f>U27+X27+AA27+AD27</f>
        <v>0</v>
      </c>
      <c r="AF27" s="184"/>
      <c r="AG27" s="191">
        <f t="shared" ref="AG27:AG33" si="19">AE27-AF27</f>
        <v>0</v>
      </c>
      <c r="AH27" s="40"/>
      <c r="AI27" s="37"/>
      <c r="AJ27" s="38">
        <f t="shared" si="13"/>
        <v>0</v>
      </c>
      <c r="AK27" s="40"/>
      <c r="AL27" s="37"/>
      <c r="AM27" s="38">
        <f t="shared" si="14"/>
        <v>0</v>
      </c>
      <c r="AN27" s="40"/>
      <c r="AO27" s="37"/>
      <c r="AP27" s="38">
        <f t="shared" si="15"/>
        <v>0</v>
      </c>
      <c r="AQ27" s="40"/>
      <c r="AR27" s="37"/>
      <c r="AS27" s="38">
        <f t="shared" ref="AS27:AS33" si="20">AQ27*AR27</f>
        <v>0</v>
      </c>
      <c r="AT27" s="39">
        <f t="shared" ref="AT27:AT33" si="21">F27+I27+L27+O27+U27+X27+AA27+AD27+AM27+AP27+AS27+AJ27</f>
        <v>0</v>
      </c>
      <c r="AU27" s="190">
        <f t="shared" ref="AU27:AU63" si="22">AT27</f>
        <v>0</v>
      </c>
      <c r="AV27" s="184"/>
      <c r="AW27" s="191">
        <f t="shared" ref="AW27:AW33" si="23">AU27-AV27</f>
        <v>0</v>
      </c>
    </row>
    <row r="28" spans="1:49" x14ac:dyDescent="0.3">
      <c r="A28" s="9"/>
      <c r="B28" s="145" t="s">
        <v>20</v>
      </c>
      <c r="C28" s="30"/>
      <c r="D28" s="36"/>
      <c r="E28" s="37"/>
      <c r="F28" s="38">
        <f t="shared" si="7"/>
        <v>0</v>
      </c>
      <c r="G28" s="36"/>
      <c r="H28" s="37"/>
      <c r="I28" s="38">
        <f t="shared" si="8"/>
        <v>0</v>
      </c>
      <c r="J28" s="36"/>
      <c r="K28" s="37"/>
      <c r="L28" s="38">
        <f t="shared" si="9"/>
        <v>0</v>
      </c>
      <c r="M28" s="36"/>
      <c r="N28" s="37"/>
      <c r="O28" s="167">
        <f t="shared" si="10"/>
        <v>0</v>
      </c>
      <c r="P28" s="190">
        <f>F28+I28+L28+O28</f>
        <v>0</v>
      </c>
      <c r="Q28" s="184"/>
      <c r="R28" s="191">
        <f t="shared" si="16"/>
        <v>0</v>
      </c>
      <c r="S28" s="40"/>
      <c r="T28" s="37"/>
      <c r="U28" s="38">
        <f t="shared" si="11"/>
        <v>0</v>
      </c>
      <c r="V28" s="36"/>
      <c r="W28" s="37"/>
      <c r="X28" s="167">
        <f t="shared" si="17"/>
        <v>0</v>
      </c>
      <c r="Y28" s="232"/>
      <c r="Z28" s="233"/>
      <c r="AA28" s="121">
        <f t="shared" si="18"/>
        <v>0</v>
      </c>
      <c r="AB28" s="40"/>
      <c r="AC28" s="37"/>
      <c r="AD28" s="38">
        <f t="shared" si="12"/>
        <v>0</v>
      </c>
      <c r="AE28" s="190">
        <f>U28+X28+AA28+AD28</f>
        <v>0</v>
      </c>
      <c r="AF28" s="184"/>
      <c r="AG28" s="191">
        <f t="shared" si="19"/>
        <v>0</v>
      </c>
      <c r="AH28" s="40"/>
      <c r="AI28" s="37"/>
      <c r="AJ28" s="38">
        <f t="shared" si="13"/>
        <v>0</v>
      </c>
      <c r="AK28" s="40"/>
      <c r="AL28" s="37"/>
      <c r="AM28" s="38">
        <f t="shared" si="14"/>
        <v>0</v>
      </c>
      <c r="AN28" s="40"/>
      <c r="AO28" s="37"/>
      <c r="AP28" s="38">
        <f t="shared" si="15"/>
        <v>0</v>
      </c>
      <c r="AQ28" s="40"/>
      <c r="AR28" s="37"/>
      <c r="AS28" s="38">
        <f t="shared" si="20"/>
        <v>0</v>
      </c>
      <c r="AT28" s="39">
        <f t="shared" si="21"/>
        <v>0</v>
      </c>
      <c r="AU28" s="190">
        <f t="shared" si="22"/>
        <v>0</v>
      </c>
      <c r="AV28" s="184"/>
      <c r="AW28" s="191">
        <f t="shared" si="23"/>
        <v>0</v>
      </c>
    </row>
    <row r="29" spans="1:49" ht="13.5" customHeight="1" x14ac:dyDescent="0.3">
      <c r="A29" s="9"/>
      <c r="B29" s="145" t="s">
        <v>21</v>
      </c>
      <c r="C29" s="30"/>
      <c r="D29" s="36"/>
      <c r="E29" s="37"/>
      <c r="F29" s="38">
        <f t="shared" si="7"/>
        <v>0</v>
      </c>
      <c r="G29" s="36"/>
      <c r="H29" s="37"/>
      <c r="I29" s="38">
        <f t="shared" si="8"/>
        <v>0</v>
      </c>
      <c r="J29" s="36"/>
      <c r="K29" s="37"/>
      <c r="L29" s="38">
        <f t="shared" si="9"/>
        <v>0</v>
      </c>
      <c r="M29" s="36"/>
      <c r="N29" s="37"/>
      <c r="O29" s="167">
        <f t="shared" si="10"/>
        <v>0</v>
      </c>
      <c r="P29" s="190">
        <f t="shared" ref="P29:P39" si="24">F29+I29+L29+O29</f>
        <v>0</v>
      </c>
      <c r="Q29" s="184"/>
      <c r="R29" s="191">
        <f t="shared" si="16"/>
        <v>0</v>
      </c>
      <c r="S29" s="40"/>
      <c r="T29" s="37"/>
      <c r="U29" s="38">
        <f t="shared" si="11"/>
        <v>0</v>
      </c>
      <c r="V29" s="36"/>
      <c r="W29" s="37"/>
      <c r="X29" s="167">
        <f t="shared" si="17"/>
        <v>0</v>
      </c>
      <c r="Y29" s="232"/>
      <c r="Z29" s="233"/>
      <c r="AA29" s="121">
        <f t="shared" si="18"/>
        <v>0</v>
      </c>
      <c r="AB29" s="40"/>
      <c r="AC29" s="37"/>
      <c r="AD29" s="38">
        <f t="shared" si="12"/>
        <v>0</v>
      </c>
      <c r="AE29" s="190">
        <f t="shared" ref="AE29:AE33" si="25">U29+X29+AA29+AD29</f>
        <v>0</v>
      </c>
      <c r="AF29" s="184"/>
      <c r="AG29" s="191">
        <f t="shared" si="19"/>
        <v>0</v>
      </c>
      <c r="AH29" s="40"/>
      <c r="AI29" s="37"/>
      <c r="AJ29" s="38">
        <f t="shared" si="13"/>
        <v>0</v>
      </c>
      <c r="AK29" s="40"/>
      <c r="AL29" s="37"/>
      <c r="AM29" s="38">
        <f t="shared" si="14"/>
        <v>0</v>
      </c>
      <c r="AN29" s="40"/>
      <c r="AO29" s="37"/>
      <c r="AP29" s="38">
        <f t="shared" si="15"/>
        <v>0</v>
      </c>
      <c r="AQ29" s="40"/>
      <c r="AR29" s="37"/>
      <c r="AS29" s="38">
        <f t="shared" si="20"/>
        <v>0</v>
      </c>
      <c r="AT29" s="39">
        <f t="shared" si="21"/>
        <v>0</v>
      </c>
      <c r="AU29" s="190">
        <f t="shared" si="22"/>
        <v>0</v>
      </c>
      <c r="AV29" s="184"/>
      <c r="AW29" s="191">
        <f t="shared" si="23"/>
        <v>0</v>
      </c>
    </row>
    <row r="30" spans="1:49" ht="13.5" customHeight="1" x14ac:dyDescent="0.3">
      <c r="A30" s="9"/>
      <c r="B30" s="145" t="s">
        <v>22</v>
      </c>
      <c r="C30" s="30"/>
      <c r="D30" s="36"/>
      <c r="E30" s="37"/>
      <c r="F30" s="38">
        <f t="shared" si="7"/>
        <v>0</v>
      </c>
      <c r="G30" s="36"/>
      <c r="H30" s="37"/>
      <c r="I30" s="38">
        <f t="shared" si="8"/>
        <v>0</v>
      </c>
      <c r="J30" s="36"/>
      <c r="K30" s="37"/>
      <c r="L30" s="38">
        <f t="shared" si="9"/>
        <v>0</v>
      </c>
      <c r="M30" s="36"/>
      <c r="N30" s="37"/>
      <c r="O30" s="167">
        <f t="shared" si="10"/>
        <v>0</v>
      </c>
      <c r="P30" s="190">
        <f t="shared" si="24"/>
        <v>0</v>
      </c>
      <c r="Q30" s="184"/>
      <c r="R30" s="191">
        <f t="shared" si="16"/>
        <v>0</v>
      </c>
      <c r="S30" s="40"/>
      <c r="T30" s="37"/>
      <c r="U30" s="38">
        <f t="shared" si="11"/>
        <v>0</v>
      </c>
      <c r="V30" s="36"/>
      <c r="W30" s="37"/>
      <c r="X30" s="167">
        <f t="shared" si="17"/>
        <v>0</v>
      </c>
      <c r="Y30" s="232"/>
      <c r="Z30" s="233"/>
      <c r="AA30" s="121">
        <f t="shared" si="18"/>
        <v>0</v>
      </c>
      <c r="AB30" s="40"/>
      <c r="AC30" s="37"/>
      <c r="AD30" s="38">
        <f t="shared" si="12"/>
        <v>0</v>
      </c>
      <c r="AE30" s="190">
        <f t="shared" si="25"/>
        <v>0</v>
      </c>
      <c r="AF30" s="184"/>
      <c r="AG30" s="191">
        <f t="shared" si="19"/>
        <v>0</v>
      </c>
      <c r="AH30" s="40"/>
      <c r="AI30" s="37"/>
      <c r="AJ30" s="38">
        <f t="shared" si="13"/>
        <v>0</v>
      </c>
      <c r="AK30" s="40"/>
      <c r="AL30" s="37"/>
      <c r="AM30" s="38">
        <f t="shared" si="14"/>
        <v>0</v>
      </c>
      <c r="AN30" s="40"/>
      <c r="AO30" s="37"/>
      <c r="AP30" s="38">
        <f t="shared" si="15"/>
        <v>0</v>
      </c>
      <c r="AQ30" s="40"/>
      <c r="AR30" s="37"/>
      <c r="AS30" s="38">
        <f t="shared" si="20"/>
        <v>0</v>
      </c>
      <c r="AT30" s="39">
        <f t="shared" si="21"/>
        <v>0</v>
      </c>
      <c r="AU30" s="190">
        <f t="shared" si="22"/>
        <v>0</v>
      </c>
      <c r="AV30" s="184"/>
      <c r="AW30" s="191">
        <f t="shared" si="23"/>
        <v>0</v>
      </c>
    </row>
    <row r="31" spans="1:49" ht="13.5" customHeight="1" x14ac:dyDescent="0.3">
      <c r="A31" s="9"/>
      <c r="B31" s="145" t="s">
        <v>23</v>
      </c>
      <c r="C31" s="30"/>
      <c r="D31" s="36"/>
      <c r="E31" s="37"/>
      <c r="F31" s="38">
        <f t="shared" si="7"/>
        <v>0</v>
      </c>
      <c r="G31" s="36"/>
      <c r="H31" s="37"/>
      <c r="I31" s="38">
        <f t="shared" si="8"/>
        <v>0</v>
      </c>
      <c r="J31" s="36"/>
      <c r="K31" s="37"/>
      <c r="L31" s="38">
        <f t="shared" si="9"/>
        <v>0</v>
      </c>
      <c r="M31" s="36"/>
      <c r="N31" s="37"/>
      <c r="O31" s="167">
        <f t="shared" si="10"/>
        <v>0</v>
      </c>
      <c r="P31" s="190">
        <f t="shared" si="24"/>
        <v>0</v>
      </c>
      <c r="Q31" s="184"/>
      <c r="R31" s="191">
        <f t="shared" si="16"/>
        <v>0</v>
      </c>
      <c r="S31" s="40"/>
      <c r="T31" s="37"/>
      <c r="U31" s="38">
        <f t="shared" si="11"/>
        <v>0</v>
      </c>
      <c r="V31" s="36"/>
      <c r="W31" s="37"/>
      <c r="X31" s="167">
        <f t="shared" si="17"/>
        <v>0</v>
      </c>
      <c r="Y31" s="232"/>
      <c r="Z31" s="233"/>
      <c r="AA31" s="121">
        <f t="shared" si="18"/>
        <v>0</v>
      </c>
      <c r="AB31" s="40"/>
      <c r="AC31" s="37"/>
      <c r="AD31" s="38">
        <f t="shared" si="12"/>
        <v>0</v>
      </c>
      <c r="AE31" s="190">
        <f t="shared" si="25"/>
        <v>0</v>
      </c>
      <c r="AF31" s="184"/>
      <c r="AG31" s="191">
        <f t="shared" si="19"/>
        <v>0</v>
      </c>
      <c r="AH31" s="40"/>
      <c r="AI31" s="37"/>
      <c r="AJ31" s="38">
        <f t="shared" si="13"/>
        <v>0</v>
      </c>
      <c r="AK31" s="40"/>
      <c r="AL31" s="37"/>
      <c r="AM31" s="38">
        <f t="shared" si="14"/>
        <v>0</v>
      </c>
      <c r="AN31" s="40"/>
      <c r="AO31" s="37"/>
      <c r="AP31" s="38">
        <f t="shared" si="15"/>
        <v>0</v>
      </c>
      <c r="AQ31" s="40"/>
      <c r="AR31" s="37"/>
      <c r="AS31" s="38">
        <f t="shared" si="20"/>
        <v>0</v>
      </c>
      <c r="AT31" s="39">
        <f t="shared" si="21"/>
        <v>0</v>
      </c>
      <c r="AU31" s="190">
        <f t="shared" si="22"/>
        <v>0</v>
      </c>
      <c r="AV31" s="184"/>
      <c r="AW31" s="191">
        <f t="shared" si="23"/>
        <v>0</v>
      </c>
    </row>
    <row r="32" spans="1:49" ht="13.5" customHeight="1" x14ac:dyDescent="0.3">
      <c r="A32" s="9"/>
      <c r="B32" s="145" t="s">
        <v>24</v>
      </c>
      <c r="C32" s="30"/>
      <c r="D32" s="36"/>
      <c r="E32" s="37"/>
      <c r="F32" s="38">
        <f t="shared" si="7"/>
        <v>0</v>
      </c>
      <c r="G32" s="36"/>
      <c r="H32" s="37"/>
      <c r="I32" s="38">
        <f t="shared" si="8"/>
        <v>0</v>
      </c>
      <c r="J32" s="36"/>
      <c r="K32" s="37"/>
      <c r="L32" s="38">
        <f t="shared" si="9"/>
        <v>0</v>
      </c>
      <c r="M32" s="36"/>
      <c r="N32" s="37"/>
      <c r="O32" s="167">
        <f t="shared" si="10"/>
        <v>0</v>
      </c>
      <c r="P32" s="190">
        <f t="shared" si="24"/>
        <v>0</v>
      </c>
      <c r="Q32" s="184"/>
      <c r="R32" s="191">
        <f t="shared" si="16"/>
        <v>0</v>
      </c>
      <c r="S32" s="40"/>
      <c r="T32" s="37"/>
      <c r="U32" s="38">
        <f t="shared" si="11"/>
        <v>0</v>
      </c>
      <c r="V32" s="36"/>
      <c r="W32" s="37"/>
      <c r="X32" s="167">
        <f t="shared" si="17"/>
        <v>0</v>
      </c>
      <c r="Y32" s="232"/>
      <c r="Z32" s="233"/>
      <c r="AA32" s="121">
        <f t="shared" si="18"/>
        <v>0</v>
      </c>
      <c r="AB32" s="40"/>
      <c r="AC32" s="37"/>
      <c r="AD32" s="38">
        <f t="shared" si="12"/>
        <v>0</v>
      </c>
      <c r="AE32" s="190">
        <f t="shared" si="25"/>
        <v>0</v>
      </c>
      <c r="AF32" s="184"/>
      <c r="AG32" s="191">
        <f t="shared" si="19"/>
        <v>0</v>
      </c>
      <c r="AH32" s="40"/>
      <c r="AI32" s="37"/>
      <c r="AJ32" s="38">
        <f t="shared" si="13"/>
        <v>0</v>
      </c>
      <c r="AK32" s="40"/>
      <c r="AL32" s="37"/>
      <c r="AM32" s="38">
        <f t="shared" si="14"/>
        <v>0</v>
      </c>
      <c r="AN32" s="40"/>
      <c r="AO32" s="37"/>
      <c r="AP32" s="38">
        <f t="shared" si="15"/>
        <v>0</v>
      </c>
      <c r="AQ32" s="40"/>
      <c r="AR32" s="37"/>
      <c r="AS32" s="38">
        <f t="shared" si="20"/>
        <v>0</v>
      </c>
      <c r="AT32" s="39">
        <f t="shared" si="21"/>
        <v>0</v>
      </c>
      <c r="AU32" s="190">
        <f t="shared" si="22"/>
        <v>0</v>
      </c>
      <c r="AV32" s="184"/>
      <c r="AW32" s="191">
        <f t="shared" si="23"/>
        <v>0</v>
      </c>
    </row>
    <row r="33" spans="1:49" ht="13.5" customHeight="1" x14ac:dyDescent="0.3">
      <c r="A33" s="9"/>
      <c r="B33" s="145" t="s">
        <v>25</v>
      </c>
      <c r="C33" s="30"/>
      <c r="D33" s="36"/>
      <c r="E33" s="37"/>
      <c r="F33" s="38">
        <f t="shared" si="7"/>
        <v>0</v>
      </c>
      <c r="G33" s="36"/>
      <c r="H33" s="37"/>
      <c r="I33" s="38">
        <f t="shared" si="8"/>
        <v>0</v>
      </c>
      <c r="J33" s="36"/>
      <c r="K33" s="37"/>
      <c r="L33" s="38">
        <f t="shared" si="9"/>
        <v>0</v>
      </c>
      <c r="M33" s="36"/>
      <c r="N33" s="37"/>
      <c r="O33" s="167">
        <f t="shared" si="10"/>
        <v>0</v>
      </c>
      <c r="P33" s="190">
        <f t="shared" si="24"/>
        <v>0</v>
      </c>
      <c r="Q33" s="184"/>
      <c r="R33" s="191">
        <f t="shared" si="16"/>
        <v>0</v>
      </c>
      <c r="S33" s="40"/>
      <c r="T33" s="37"/>
      <c r="U33" s="38">
        <f t="shared" si="11"/>
        <v>0</v>
      </c>
      <c r="V33" s="36"/>
      <c r="W33" s="37"/>
      <c r="X33" s="167">
        <f t="shared" si="17"/>
        <v>0</v>
      </c>
      <c r="Y33" s="232"/>
      <c r="Z33" s="233"/>
      <c r="AA33" s="121">
        <f t="shared" si="18"/>
        <v>0</v>
      </c>
      <c r="AB33" s="40"/>
      <c r="AC33" s="37"/>
      <c r="AD33" s="38">
        <f t="shared" si="12"/>
        <v>0</v>
      </c>
      <c r="AE33" s="190">
        <f t="shared" si="25"/>
        <v>0</v>
      </c>
      <c r="AF33" s="184"/>
      <c r="AG33" s="191">
        <f t="shared" si="19"/>
        <v>0</v>
      </c>
      <c r="AH33" s="40"/>
      <c r="AI33" s="37"/>
      <c r="AJ33" s="38">
        <f t="shared" si="13"/>
        <v>0</v>
      </c>
      <c r="AK33" s="40"/>
      <c r="AL33" s="37"/>
      <c r="AM33" s="38">
        <f t="shared" si="14"/>
        <v>0</v>
      </c>
      <c r="AN33" s="40"/>
      <c r="AO33" s="37"/>
      <c r="AP33" s="38">
        <f t="shared" si="15"/>
        <v>0</v>
      </c>
      <c r="AQ33" s="40"/>
      <c r="AR33" s="37"/>
      <c r="AS33" s="38">
        <f t="shared" si="20"/>
        <v>0</v>
      </c>
      <c r="AT33" s="39">
        <f t="shared" si="21"/>
        <v>0</v>
      </c>
      <c r="AU33" s="190">
        <f t="shared" si="22"/>
        <v>0</v>
      </c>
      <c r="AV33" s="184"/>
      <c r="AW33" s="191">
        <f t="shared" si="23"/>
        <v>0</v>
      </c>
    </row>
    <row r="34" spans="1:49" ht="13.5" customHeight="1" x14ac:dyDescent="0.3">
      <c r="A34" s="9"/>
      <c r="B34" s="146" t="s">
        <v>26</v>
      </c>
      <c r="C34" s="73"/>
      <c r="D34" s="74"/>
      <c r="E34" s="75"/>
      <c r="F34" s="76">
        <f>SUM(F35:F39)</f>
        <v>0</v>
      </c>
      <c r="G34" s="74"/>
      <c r="H34" s="75"/>
      <c r="I34" s="76">
        <f>SUM(I35:I39)</f>
        <v>0</v>
      </c>
      <c r="J34" s="74"/>
      <c r="K34" s="75"/>
      <c r="L34" s="76">
        <f>SUM(L35:L39)</f>
        <v>0</v>
      </c>
      <c r="M34" s="74"/>
      <c r="N34" s="75"/>
      <c r="O34" s="168">
        <f>SUM(O35:O39)</f>
        <v>0</v>
      </c>
      <c r="P34" s="176">
        <f>SUM(P35:P39)</f>
        <v>0</v>
      </c>
      <c r="Q34" s="168">
        <f>SUM(Q35:Q39)</f>
        <v>0</v>
      </c>
      <c r="R34" s="76">
        <f>SUM(R35:R39)</f>
        <v>0</v>
      </c>
      <c r="S34" s="175"/>
      <c r="T34" s="75"/>
      <c r="U34" s="76">
        <f>SUM(U35:U39)</f>
        <v>0</v>
      </c>
      <c r="V34" s="74"/>
      <c r="W34" s="75"/>
      <c r="X34" s="168">
        <f>SUM(X35:X39)</f>
        <v>0</v>
      </c>
      <c r="Y34" s="229"/>
      <c r="Z34" s="230"/>
      <c r="AA34" s="78">
        <f>SUM(AA35:AA39)</f>
        <v>0</v>
      </c>
      <c r="AB34" s="175"/>
      <c r="AC34" s="75"/>
      <c r="AD34" s="76">
        <f>SUM(AD35:AD39)</f>
        <v>0</v>
      </c>
      <c r="AE34" s="176">
        <f>SUM(AE35:AE39)</f>
        <v>0</v>
      </c>
      <c r="AF34" s="168">
        <f>SUM(AF35:AF39)</f>
        <v>0</v>
      </c>
      <c r="AG34" s="76">
        <f>SUM(AG35:AG39)</f>
        <v>0</v>
      </c>
      <c r="AH34" s="175"/>
      <c r="AI34" s="75"/>
      <c r="AJ34" s="76">
        <f>SUM(AJ35:AJ39)</f>
        <v>0</v>
      </c>
      <c r="AK34" s="175"/>
      <c r="AL34" s="75"/>
      <c r="AM34" s="76">
        <f>SUM(AM35:AM39)</f>
        <v>0</v>
      </c>
      <c r="AN34" s="175"/>
      <c r="AO34" s="75"/>
      <c r="AP34" s="76">
        <f>SUM(AP35:AP39)</f>
        <v>0</v>
      </c>
      <c r="AQ34" s="175"/>
      <c r="AR34" s="75"/>
      <c r="AS34" s="76">
        <f>SUM(AS35:AS39)</f>
        <v>0</v>
      </c>
      <c r="AT34" s="76">
        <f>SUM(AT35:AT39)</f>
        <v>0</v>
      </c>
      <c r="AU34" s="176">
        <f>SUM(AU35:AU39)</f>
        <v>0</v>
      </c>
      <c r="AV34" s="168">
        <f>SUM(AV35:AV39)</f>
        <v>0</v>
      </c>
      <c r="AW34" s="76">
        <f>SUM(AW35:AW39)</f>
        <v>0</v>
      </c>
    </row>
    <row r="35" spans="1:49" x14ac:dyDescent="0.3">
      <c r="A35" s="9"/>
      <c r="B35" s="145" t="s">
        <v>27</v>
      </c>
      <c r="C35" s="30"/>
      <c r="D35" s="36"/>
      <c r="E35" s="37"/>
      <c r="F35" s="38">
        <f t="shared" ref="F35:F39" si="26">D35*E35</f>
        <v>0</v>
      </c>
      <c r="G35" s="36"/>
      <c r="H35" s="37"/>
      <c r="I35" s="38">
        <f t="shared" ref="I35:I39" si="27">G35*H35</f>
        <v>0</v>
      </c>
      <c r="J35" s="36"/>
      <c r="K35" s="37"/>
      <c r="L35" s="38">
        <f t="shared" ref="L35:L39" si="28">J35*K35</f>
        <v>0</v>
      </c>
      <c r="M35" s="36"/>
      <c r="N35" s="37"/>
      <c r="O35" s="167">
        <f t="shared" ref="O35:O39" si="29">M35*N35</f>
        <v>0</v>
      </c>
      <c r="P35" s="190">
        <f t="shared" si="24"/>
        <v>0</v>
      </c>
      <c r="Q35" s="184"/>
      <c r="R35" s="191">
        <f t="shared" si="16"/>
        <v>0</v>
      </c>
      <c r="S35" s="40"/>
      <c r="T35" s="37"/>
      <c r="U35" s="38">
        <f>S35*T35</f>
        <v>0</v>
      </c>
      <c r="V35" s="36"/>
      <c r="W35" s="37"/>
      <c r="X35" s="167">
        <f t="shared" ref="X35:X39" si="30">V35*W35</f>
        <v>0</v>
      </c>
      <c r="Y35" s="232"/>
      <c r="Z35" s="233"/>
      <c r="AA35" s="121">
        <f t="shared" si="18"/>
        <v>0</v>
      </c>
      <c r="AB35" s="40"/>
      <c r="AC35" s="37"/>
      <c r="AD35" s="38">
        <f>AB35*AC35</f>
        <v>0</v>
      </c>
      <c r="AE35" s="190">
        <f t="shared" ref="AE35:AE39" si="31">U35+X35+AA35+AD35</f>
        <v>0</v>
      </c>
      <c r="AF35" s="184"/>
      <c r="AG35" s="191">
        <f t="shared" ref="AG35:AG47" si="32">AE35-AF35</f>
        <v>0</v>
      </c>
      <c r="AH35" s="40"/>
      <c r="AI35" s="37"/>
      <c r="AJ35" s="38">
        <f>AH35*AI35</f>
        <v>0</v>
      </c>
      <c r="AK35" s="40"/>
      <c r="AL35" s="37"/>
      <c r="AM35" s="38">
        <f>AK35*AL35</f>
        <v>0</v>
      </c>
      <c r="AN35" s="40"/>
      <c r="AO35" s="37"/>
      <c r="AP35" s="38">
        <f>AN35*AO35</f>
        <v>0</v>
      </c>
      <c r="AQ35" s="40"/>
      <c r="AR35" s="37"/>
      <c r="AS35" s="38">
        <f>AQ35*AR35</f>
        <v>0</v>
      </c>
      <c r="AT35" s="39">
        <f>+F35+I35+L35+O35+U35+X35+AA35+AD35+AM35+AP35+AS35+AJ35</f>
        <v>0</v>
      </c>
      <c r="AU35" s="190">
        <f t="shared" si="22"/>
        <v>0</v>
      </c>
      <c r="AV35" s="184"/>
      <c r="AW35" s="191">
        <f t="shared" ref="AW35:AW47" si="33">AU35-AV35</f>
        <v>0</v>
      </c>
    </row>
    <row r="36" spans="1:49" ht="13.5" customHeight="1" x14ac:dyDescent="0.3">
      <c r="A36" s="9"/>
      <c r="B36" s="145" t="s">
        <v>28</v>
      </c>
      <c r="C36" s="30"/>
      <c r="D36" s="36"/>
      <c r="E36" s="37"/>
      <c r="F36" s="38">
        <f t="shared" si="26"/>
        <v>0</v>
      </c>
      <c r="G36" s="36"/>
      <c r="H36" s="37"/>
      <c r="I36" s="38">
        <f t="shared" si="27"/>
        <v>0</v>
      </c>
      <c r="J36" s="36"/>
      <c r="K36" s="37"/>
      <c r="L36" s="38">
        <f t="shared" si="28"/>
        <v>0</v>
      </c>
      <c r="M36" s="36"/>
      <c r="N36" s="37"/>
      <c r="O36" s="167">
        <f t="shared" si="29"/>
        <v>0</v>
      </c>
      <c r="P36" s="190">
        <f t="shared" si="24"/>
        <v>0</v>
      </c>
      <c r="Q36" s="184"/>
      <c r="R36" s="191">
        <f t="shared" si="16"/>
        <v>0</v>
      </c>
      <c r="S36" s="40"/>
      <c r="T36" s="37"/>
      <c r="U36" s="38">
        <f>S36*T36</f>
        <v>0</v>
      </c>
      <c r="V36" s="36"/>
      <c r="W36" s="37"/>
      <c r="X36" s="167">
        <f t="shared" si="30"/>
        <v>0</v>
      </c>
      <c r="Y36" s="232"/>
      <c r="Z36" s="233"/>
      <c r="AA36" s="121">
        <f t="shared" si="18"/>
        <v>0</v>
      </c>
      <c r="AB36" s="40"/>
      <c r="AC36" s="37"/>
      <c r="AD36" s="38">
        <f>AB36*AC36</f>
        <v>0</v>
      </c>
      <c r="AE36" s="190">
        <f t="shared" si="31"/>
        <v>0</v>
      </c>
      <c r="AF36" s="184"/>
      <c r="AG36" s="191">
        <f t="shared" si="32"/>
        <v>0</v>
      </c>
      <c r="AH36" s="40"/>
      <c r="AI36" s="37"/>
      <c r="AJ36" s="38">
        <f>AH36*AI36</f>
        <v>0</v>
      </c>
      <c r="AK36" s="40"/>
      <c r="AL36" s="37"/>
      <c r="AM36" s="38">
        <f>AK36*AL36</f>
        <v>0</v>
      </c>
      <c r="AN36" s="40"/>
      <c r="AO36" s="37"/>
      <c r="AP36" s="38">
        <f>AN36*AO36</f>
        <v>0</v>
      </c>
      <c r="AQ36" s="40"/>
      <c r="AR36" s="37"/>
      <c r="AS36" s="38">
        <f>AQ36*AR36</f>
        <v>0</v>
      </c>
      <c r="AT36" s="39">
        <f t="shared" ref="AT36:AT39" si="34">+F36+I36+L36+O36+U36+X36+AA36+AD36+AM36+AP36+AS36+AJ36</f>
        <v>0</v>
      </c>
      <c r="AU36" s="190">
        <f t="shared" si="22"/>
        <v>0</v>
      </c>
      <c r="AV36" s="184"/>
      <c r="AW36" s="191">
        <f t="shared" si="33"/>
        <v>0</v>
      </c>
    </row>
    <row r="37" spans="1:49" ht="13.5" customHeight="1" x14ac:dyDescent="0.3">
      <c r="A37" s="9"/>
      <c r="B37" s="145" t="s">
        <v>29</v>
      </c>
      <c r="C37" s="30"/>
      <c r="D37" s="40"/>
      <c r="E37" s="37"/>
      <c r="F37" s="38">
        <f t="shared" si="26"/>
        <v>0</v>
      </c>
      <c r="G37" s="40"/>
      <c r="H37" s="37"/>
      <c r="I37" s="38">
        <f t="shared" si="27"/>
        <v>0</v>
      </c>
      <c r="J37" s="40"/>
      <c r="K37" s="37"/>
      <c r="L37" s="38">
        <f t="shared" si="28"/>
        <v>0</v>
      </c>
      <c r="M37" s="40"/>
      <c r="N37" s="37"/>
      <c r="O37" s="167">
        <f t="shared" si="29"/>
        <v>0</v>
      </c>
      <c r="P37" s="190">
        <f t="shared" si="24"/>
        <v>0</v>
      </c>
      <c r="Q37" s="184"/>
      <c r="R37" s="191">
        <f t="shared" si="16"/>
        <v>0</v>
      </c>
      <c r="S37" s="40"/>
      <c r="T37" s="37"/>
      <c r="U37" s="38">
        <f t="shared" ref="U37:U39" si="35">S37*T37</f>
        <v>0</v>
      </c>
      <c r="V37" s="40"/>
      <c r="W37" s="37"/>
      <c r="X37" s="167">
        <f t="shared" si="30"/>
        <v>0</v>
      </c>
      <c r="Y37" s="232"/>
      <c r="Z37" s="233"/>
      <c r="AA37" s="121">
        <f t="shared" si="18"/>
        <v>0</v>
      </c>
      <c r="AB37" s="40"/>
      <c r="AC37" s="37"/>
      <c r="AD37" s="38">
        <f>AB37*AC37</f>
        <v>0</v>
      </c>
      <c r="AE37" s="190">
        <f t="shared" si="31"/>
        <v>0</v>
      </c>
      <c r="AF37" s="184"/>
      <c r="AG37" s="191">
        <f t="shared" si="32"/>
        <v>0</v>
      </c>
      <c r="AH37" s="40"/>
      <c r="AI37" s="37"/>
      <c r="AJ37" s="38">
        <f>AH37*AI37</f>
        <v>0</v>
      </c>
      <c r="AK37" s="40"/>
      <c r="AL37" s="37"/>
      <c r="AM37" s="38">
        <f>AK37*AL37</f>
        <v>0</v>
      </c>
      <c r="AN37" s="40"/>
      <c r="AO37" s="37"/>
      <c r="AP37" s="38">
        <f>AN37*AO37</f>
        <v>0</v>
      </c>
      <c r="AQ37" s="40"/>
      <c r="AR37" s="37"/>
      <c r="AS37" s="38">
        <f>AQ37*AR37</f>
        <v>0</v>
      </c>
      <c r="AT37" s="39">
        <f t="shared" si="34"/>
        <v>0</v>
      </c>
      <c r="AU37" s="190">
        <f t="shared" si="22"/>
        <v>0</v>
      </c>
      <c r="AV37" s="184"/>
      <c r="AW37" s="191">
        <f t="shared" si="33"/>
        <v>0</v>
      </c>
    </row>
    <row r="38" spans="1:49" ht="13.5" customHeight="1" x14ac:dyDescent="0.3">
      <c r="A38" s="9"/>
      <c r="B38" s="145" t="s">
        <v>30</v>
      </c>
      <c r="C38" s="30"/>
      <c r="D38" s="40"/>
      <c r="E38" s="37"/>
      <c r="F38" s="38">
        <f t="shared" si="26"/>
        <v>0</v>
      </c>
      <c r="G38" s="40"/>
      <c r="H38" s="37"/>
      <c r="I38" s="38">
        <f t="shared" si="27"/>
        <v>0</v>
      </c>
      <c r="J38" s="40"/>
      <c r="K38" s="37"/>
      <c r="L38" s="38">
        <f t="shared" si="28"/>
        <v>0</v>
      </c>
      <c r="M38" s="40"/>
      <c r="N38" s="37"/>
      <c r="O38" s="167">
        <f t="shared" si="29"/>
        <v>0</v>
      </c>
      <c r="P38" s="190">
        <f t="shared" si="24"/>
        <v>0</v>
      </c>
      <c r="Q38" s="184"/>
      <c r="R38" s="191">
        <f t="shared" si="16"/>
        <v>0</v>
      </c>
      <c r="S38" s="40"/>
      <c r="T38" s="37"/>
      <c r="U38" s="38">
        <f t="shared" si="35"/>
        <v>0</v>
      </c>
      <c r="V38" s="40"/>
      <c r="W38" s="37"/>
      <c r="X38" s="167">
        <f t="shared" si="30"/>
        <v>0</v>
      </c>
      <c r="Y38" s="232"/>
      <c r="Z38" s="233"/>
      <c r="AA38" s="121">
        <f t="shared" si="18"/>
        <v>0</v>
      </c>
      <c r="AB38" s="40"/>
      <c r="AC38" s="37"/>
      <c r="AD38" s="38">
        <f>AB38*AC38</f>
        <v>0</v>
      </c>
      <c r="AE38" s="190">
        <f t="shared" si="31"/>
        <v>0</v>
      </c>
      <c r="AF38" s="184"/>
      <c r="AG38" s="191">
        <f t="shared" si="32"/>
        <v>0</v>
      </c>
      <c r="AH38" s="40"/>
      <c r="AI38" s="37"/>
      <c r="AJ38" s="38">
        <f>AH38*AI38</f>
        <v>0</v>
      </c>
      <c r="AK38" s="40"/>
      <c r="AL38" s="37"/>
      <c r="AM38" s="38">
        <f>AK38*AL38</f>
        <v>0</v>
      </c>
      <c r="AN38" s="40"/>
      <c r="AO38" s="37"/>
      <c r="AP38" s="38">
        <f>AN38*AO38</f>
        <v>0</v>
      </c>
      <c r="AQ38" s="40"/>
      <c r="AR38" s="37"/>
      <c r="AS38" s="38">
        <f>AQ38*AR38</f>
        <v>0</v>
      </c>
      <c r="AT38" s="39">
        <f t="shared" si="34"/>
        <v>0</v>
      </c>
      <c r="AU38" s="190">
        <f t="shared" si="22"/>
        <v>0</v>
      </c>
      <c r="AV38" s="184"/>
      <c r="AW38" s="191">
        <f t="shared" si="33"/>
        <v>0</v>
      </c>
    </row>
    <row r="39" spans="1:49" ht="13.5" customHeight="1" x14ac:dyDescent="0.3">
      <c r="A39" s="9"/>
      <c r="B39" s="145" t="s">
        <v>31</v>
      </c>
      <c r="C39" s="30"/>
      <c r="D39" s="40"/>
      <c r="E39" s="37"/>
      <c r="F39" s="38">
        <f t="shared" si="26"/>
        <v>0</v>
      </c>
      <c r="G39" s="40"/>
      <c r="H39" s="37"/>
      <c r="I39" s="38">
        <f t="shared" si="27"/>
        <v>0</v>
      </c>
      <c r="J39" s="40"/>
      <c r="K39" s="37"/>
      <c r="L39" s="38">
        <f t="shared" si="28"/>
        <v>0</v>
      </c>
      <c r="M39" s="40"/>
      <c r="N39" s="37"/>
      <c r="O39" s="167">
        <f t="shared" si="29"/>
        <v>0</v>
      </c>
      <c r="P39" s="190">
        <f t="shared" si="24"/>
        <v>0</v>
      </c>
      <c r="Q39" s="185"/>
      <c r="R39" s="191">
        <f t="shared" si="16"/>
        <v>0</v>
      </c>
      <c r="S39" s="40"/>
      <c r="T39" s="37"/>
      <c r="U39" s="38">
        <f t="shared" si="35"/>
        <v>0</v>
      </c>
      <c r="V39" s="40"/>
      <c r="W39" s="37"/>
      <c r="X39" s="167">
        <f t="shared" si="30"/>
        <v>0</v>
      </c>
      <c r="Y39" s="232"/>
      <c r="Z39" s="233"/>
      <c r="AA39" s="121">
        <f t="shared" si="18"/>
        <v>0</v>
      </c>
      <c r="AB39" s="40"/>
      <c r="AC39" s="37"/>
      <c r="AD39" s="38">
        <f>AB39*AC39</f>
        <v>0</v>
      </c>
      <c r="AE39" s="190">
        <f t="shared" si="31"/>
        <v>0</v>
      </c>
      <c r="AF39" s="185"/>
      <c r="AG39" s="191">
        <f t="shared" si="32"/>
        <v>0</v>
      </c>
      <c r="AH39" s="40"/>
      <c r="AI39" s="37"/>
      <c r="AJ39" s="38">
        <f>AH39*AI39</f>
        <v>0</v>
      </c>
      <c r="AK39" s="40"/>
      <c r="AL39" s="37"/>
      <c r="AM39" s="38">
        <f>AK39*AL39</f>
        <v>0</v>
      </c>
      <c r="AN39" s="40"/>
      <c r="AO39" s="37"/>
      <c r="AP39" s="38">
        <f>AN39*AO39</f>
        <v>0</v>
      </c>
      <c r="AQ39" s="40"/>
      <c r="AR39" s="37"/>
      <c r="AS39" s="38">
        <f>AQ39*AR39</f>
        <v>0</v>
      </c>
      <c r="AT39" s="39">
        <f t="shared" si="34"/>
        <v>0</v>
      </c>
      <c r="AU39" s="190">
        <f t="shared" si="22"/>
        <v>0</v>
      </c>
      <c r="AV39" s="185"/>
      <c r="AW39" s="191">
        <f t="shared" si="33"/>
        <v>0</v>
      </c>
    </row>
    <row r="40" spans="1:49" ht="13.5" customHeight="1" x14ac:dyDescent="0.3">
      <c r="A40" s="9"/>
      <c r="B40" s="147" t="s">
        <v>32</v>
      </c>
      <c r="C40" s="32"/>
      <c r="D40" s="41"/>
      <c r="E40" s="42"/>
      <c r="F40" s="78">
        <f>SUM(F41:F43)</f>
        <v>0</v>
      </c>
      <c r="G40" s="42"/>
      <c r="H40" s="42"/>
      <c r="I40" s="78">
        <f>SUM(I41:I43)</f>
        <v>0</v>
      </c>
      <c r="J40" s="41"/>
      <c r="K40" s="42"/>
      <c r="L40" s="78">
        <f>SUM(L41:L43)</f>
        <v>0</v>
      </c>
      <c r="M40" s="41"/>
      <c r="N40" s="42"/>
      <c r="O40" s="79">
        <f>SUM(O41:O43)</f>
        <v>0</v>
      </c>
      <c r="P40" s="177">
        <f>SUM(P41:P43)</f>
        <v>0</v>
      </c>
      <c r="Q40" s="194">
        <f>SUM(Q41:Q43)</f>
        <v>0</v>
      </c>
      <c r="R40" s="192">
        <f t="shared" si="16"/>
        <v>0</v>
      </c>
      <c r="S40" s="41"/>
      <c r="T40" s="42"/>
      <c r="U40" s="78">
        <f>SUM(U41:U43)</f>
        <v>0</v>
      </c>
      <c r="V40" s="41"/>
      <c r="W40" s="42"/>
      <c r="X40" s="79">
        <f>SUM(X41:X43)</f>
        <v>0</v>
      </c>
      <c r="Y40" s="229"/>
      <c r="Z40" s="230"/>
      <c r="AA40" s="78">
        <f>SUM(AA41:AA43)</f>
        <v>0</v>
      </c>
      <c r="AB40" s="41"/>
      <c r="AC40" s="42"/>
      <c r="AD40" s="78">
        <f>SUM(AD41:AD43)</f>
        <v>0</v>
      </c>
      <c r="AE40" s="177">
        <f>SUM(AE41:AE43)</f>
        <v>0</v>
      </c>
      <c r="AF40" s="194">
        <f>SUM(AF41:AF43)</f>
        <v>0</v>
      </c>
      <c r="AG40" s="192">
        <f t="shared" si="32"/>
        <v>0</v>
      </c>
      <c r="AH40" s="41"/>
      <c r="AI40" s="42"/>
      <c r="AJ40" s="78">
        <f>SUM(AJ41:AJ43)</f>
        <v>0</v>
      </c>
      <c r="AK40" s="41"/>
      <c r="AL40" s="42"/>
      <c r="AM40" s="78">
        <f>SUM(AM41:AM43)</f>
        <v>0</v>
      </c>
      <c r="AN40" s="41"/>
      <c r="AO40" s="42"/>
      <c r="AP40" s="78">
        <f>SUM(AP41:AP43)</f>
        <v>0</v>
      </c>
      <c r="AQ40" s="41"/>
      <c r="AR40" s="42"/>
      <c r="AS40" s="78">
        <f>SUM(AS41:AS43)</f>
        <v>0</v>
      </c>
      <c r="AT40" s="76">
        <f>SUM(AT41:AT43)</f>
        <v>0</v>
      </c>
      <c r="AU40" s="177">
        <f>SUM(AU41:AU43)</f>
        <v>0</v>
      </c>
      <c r="AV40" s="194">
        <f>SUM(AV41:AV43)</f>
        <v>0</v>
      </c>
      <c r="AW40" s="192">
        <f t="shared" si="33"/>
        <v>0</v>
      </c>
    </row>
    <row r="41" spans="1:49" x14ac:dyDescent="0.3">
      <c r="A41" s="9"/>
      <c r="B41" s="145" t="s">
        <v>33</v>
      </c>
      <c r="C41" s="30"/>
      <c r="D41" s="81"/>
      <c r="E41" s="130">
        <v>2.2799999999999998</v>
      </c>
      <c r="F41" s="38">
        <f t="shared" ref="F41" si="36">D41*E41</f>
        <v>0</v>
      </c>
      <c r="G41" s="81"/>
      <c r="H41" s="130">
        <v>2.2799999999999998</v>
      </c>
      <c r="I41" s="38">
        <f t="shared" ref="I41" si="37">G41*H41</f>
        <v>0</v>
      </c>
      <c r="J41" s="81"/>
      <c r="K41" s="130">
        <v>2.2799999999999998</v>
      </c>
      <c r="L41" s="38">
        <f t="shared" ref="L41" si="38">J41*K41</f>
        <v>0</v>
      </c>
      <c r="M41" s="81"/>
      <c r="N41" s="130">
        <v>2.2799999999999998</v>
      </c>
      <c r="O41" s="167">
        <f t="shared" ref="O41" si="39">M41*N41</f>
        <v>0</v>
      </c>
      <c r="P41" s="190">
        <f>F41+I41+L41+O41</f>
        <v>0</v>
      </c>
      <c r="Q41" s="193"/>
      <c r="R41" s="191">
        <f t="shared" si="16"/>
        <v>0</v>
      </c>
      <c r="S41" s="81"/>
      <c r="T41" s="130">
        <v>2.2799999999999998</v>
      </c>
      <c r="U41" s="38">
        <f>S41*T41</f>
        <v>0</v>
      </c>
      <c r="V41" s="81"/>
      <c r="W41" s="130">
        <v>2.2799999999999998</v>
      </c>
      <c r="X41" s="167">
        <f t="shared" ref="X41" si="40">V41*W41</f>
        <v>0</v>
      </c>
      <c r="Y41" s="232"/>
      <c r="Z41" s="231">
        <v>2.2799999999999998</v>
      </c>
      <c r="AA41" s="121">
        <f t="shared" si="18"/>
        <v>0</v>
      </c>
      <c r="AB41" s="81"/>
      <c r="AC41" s="130">
        <v>2.2799999999999998</v>
      </c>
      <c r="AD41" s="38">
        <f>AB41*AC41</f>
        <v>0</v>
      </c>
      <c r="AE41" s="190">
        <f>U41+X41+AA41+AD41</f>
        <v>0</v>
      </c>
      <c r="AF41" s="193"/>
      <c r="AG41" s="191">
        <f t="shared" si="32"/>
        <v>0</v>
      </c>
      <c r="AH41" s="81"/>
      <c r="AI41" s="130">
        <v>2.2799999999999998</v>
      </c>
      <c r="AJ41" s="38">
        <f>AH41*AI41</f>
        <v>0</v>
      </c>
      <c r="AK41" s="81"/>
      <c r="AL41" s="130">
        <v>2.2799999999999998</v>
      </c>
      <c r="AM41" s="38">
        <f>AK41*AL41</f>
        <v>0</v>
      </c>
      <c r="AN41" s="81"/>
      <c r="AO41" s="130">
        <v>2.2799999999999998</v>
      </c>
      <c r="AP41" s="38">
        <f>AN41*AO41</f>
        <v>0</v>
      </c>
      <c r="AQ41" s="81"/>
      <c r="AR41" s="130">
        <v>2.2799999999999998</v>
      </c>
      <c r="AS41" s="38">
        <f>AQ41*AR41</f>
        <v>0</v>
      </c>
      <c r="AT41" s="39">
        <f>F41+I41+L41+O41+U41+X41+AA41+AD41+AM41+AP41+AS41+AJ41</f>
        <v>0</v>
      </c>
      <c r="AU41" s="190">
        <f t="shared" si="22"/>
        <v>0</v>
      </c>
      <c r="AV41" s="193"/>
      <c r="AW41" s="191">
        <f t="shared" si="33"/>
        <v>0</v>
      </c>
    </row>
    <row r="42" spans="1:49" ht="13.5" customHeight="1" x14ac:dyDescent="0.3">
      <c r="A42" s="9"/>
      <c r="B42" s="145" t="s">
        <v>34</v>
      </c>
      <c r="C42" s="30"/>
      <c r="D42" s="43"/>
      <c r="E42" s="44"/>
      <c r="F42" s="45"/>
      <c r="G42" s="43"/>
      <c r="H42" s="44"/>
      <c r="I42" s="45"/>
      <c r="J42" s="43"/>
      <c r="K42" s="44"/>
      <c r="L42" s="45"/>
      <c r="M42" s="43"/>
      <c r="N42" s="44"/>
      <c r="O42" s="169"/>
      <c r="P42" s="190">
        <f>F42+I42+L42+O42</f>
        <v>0</v>
      </c>
      <c r="Q42" s="184"/>
      <c r="R42" s="191">
        <f t="shared" si="16"/>
        <v>0</v>
      </c>
      <c r="S42" s="46"/>
      <c r="T42" s="44"/>
      <c r="U42" s="45"/>
      <c r="V42" s="43"/>
      <c r="W42" s="44"/>
      <c r="X42" s="169"/>
      <c r="Y42" s="219"/>
      <c r="Z42" s="220"/>
      <c r="AA42" s="178"/>
      <c r="AB42" s="46"/>
      <c r="AC42" s="44"/>
      <c r="AD42" s="45"/>
      <c r="AE42" s="190">
        <f>U42+X42+AA42+AD42</f>
        <v>0</v>
      </c>
      <c r="AF42" s="184"/>
      <c r="AG42" s="191">
        <f t="shared" si="32"/>
        <v>0</v>
      </c>
      <c r="AH42" s="46"/>
      <c r="AI42" s="44"/>
      <c r="AJ42" s="45"/>
      <c r="AK42" s="46"/>
      <c r="AL42" s="44"/>
      <c r="AM42" s="45"/>
      <c r="AN42" s="46"/>
      <c r="AO42" s="44"/>
      <c r="AP42" s="45"/>
      <c r="AQ42" s="46"/>
      <c r="AR42" s="44"/>
      <c r="AS42" s="45"/>
      <c r="AT42" s="39">
        <f t="shared" ref="AT42:AT43" si="41">F42+I42+L42+O42+U42+X42+AA42+AD42+AM42+AP42+AS42+AJ42</f>
        <v>0</v>
      </c>
      <c r="AU42" s="190">
        <f t="shared" si="22"/>
        <v>0</v>
      </c>
      <c r="AV42" s="184"/>
      <c r="AW42" s="191">
        <f t="shared" si="33"/>
        <v>0</v>
      </c>
    </row>
    <row r="43" spans="1:49" x14ac:dyDescent="0.3">
      <c r="A43" s="9"/>
      <c r="B43" s="148" t="s">
        <v>56</v>
      </c>
      <c r="C43" s="30"/>
      <c r="D43" s="46"/>
      <c r="E43" s="44"/>
      <c r="F43" s="45"/>
      <c r="G43" s="46"/>
      <c r="H43" s="44"/>
      <c r="I43" s="45"/>
      <c r="J43" s="46"/>
      <c r="K43" s="44"/>
      <c r="L43" s="45"/>
      <c r="M43" s="46"/>
      <c r="N43" s="44"/>
      <c r="O43" s="169"/>
      <c r="P43" s="190">
        <f>F43+I43+L43+O43</f>
        <v>0</v>
      </c>
      <c r="Q43" s="185"/>
      <c r="R43" s="191">
        <f t="shared" si="16"/>
        <v>0</v>
      </c>
      <c r="S43" s="46"/>
      <c r="T43" s="44"/>
      <c r="U43" s="45"/>
      <c r="V43" s="46"/>
      <c r="W43" s="44"/>
      <c r="X43" s="169"/>
      <c r="Y43" s="219"/>
      <c r="Z43" s="220"/>
      <c r="AA43" s="178"/>
      <c r="AB43" s="46"/>
      <c r="AC43" s="44"/>
      <c r="AD43" s="45"/>
      <c r="AE43" s="190">
        <f>U43+X43+AA43+AD43</f>
        <v>0</v>
      </c>
      <c r="AF43" s="185"/>
      <c r="AG43" s="191">
        <f t="shared" si="32"/>
        <v>0</v>
      </c>
      <c r="AH43" s="46"/>
      <c r="AI43" s="44"/>
      <c r="AJ43" s="45"/>
      <c r="AK43" s="46"/>
      <c r="AL43" s="44"/>
      <c r="AM43" s="45"/>
      <c r="AN43" s="46"/>
      <c r="AO43" s="44"/>
      <c r="AP43" s="45"/>
      <c r="AQ43" s="46"/>
      <c r="AR43" s="44"/>
      <c r="AS43" s="45"/>
      <c r="AT43" s="39">
        <f t="shared" si="41"/>
        <v>0</v>
      </c>
      <c r="AU43" s="190">
        <f t="shared" si="22"/>
        <v>0</v>
      </c>
      <c r="AV43" s="185"/>
      <c r="AW43" s="191">
        <f t="shared" si="33"/>
        <v>0</v>
      </c>
    </row>
    <row r="44" spans="1:49" ht="13.5" customHeight="1" x14ac:dyDescent="0.3">
      <c r="A44" s="9"/>
      <c r="B44" s="147" t="s">
        <v>35</v>
      </c>
      <c r="C44" s="32"/>
      <c r="D44" s="41"/>
      <c r="E44" s="42"/>
      <c r="F44" s="78">
        <f>SUM(F45:F46)</f>
        <v>0</v>
      </c>
      <c r="G44" s="41"/>
      <c r="H44" s="42"/>
      <c r="I44" s="78">
        <f>SUM(I45:I46)</f>
        <v>0</v>
      </c>
      <c r="J44" s="41"/>
      <c r="K44" s="42"/>
      <c r="L44" s="78">
        <f>SUM(L45:L46)</f>
        <v>0</v>
      </c>
      <c r="M44" s="41"/>
      <c r="N44" s="42"/>
      <c r="O44" s="79">
        <f>SUM(O45:O46)</f>
        <v>0</v>
      </c>
      <c r="P44" s="177">
        <f>SUM(P45:P46)</f>
        <v>0</v>
      </c>
      <c r="Q44" s="194">
        <f>SUM(Q45:Q46)</f>
        <v>0</v>
      </c>
      <c r="R44" s="192">
        <f t="shared" si="16"/>
        <v>0</v>
      </c>
      <c r="S44" s="41"/>
      <c r="T44" s="42"/>
      <c r="U44" s="78">
        <f>SUM(U45:U46)</f>
        <v>0</v>
      </c>
      <c r="V44" s="41"/>
      <c r="W44" s="42"/>
      <c r="X44" s="79">
        <f>SUM(X45:X46)</f>
        <v>0</v>
      </c>
      <c r="Y44" s="177"/>
      <c r="Z44" s="162"/>
      <c r="AA44" s="218">
        <f>SUM(AA45:AA46)</f>
        <v>0</v>
      </c>
      <c r="AB44" s="41"/>
      <c r="AC44" s="42"/>
      <c r="AD44" s="78">
        <f>SUM(AD45:AD46)</f>
        <v>0</v>
      </c>
      <c r="AE44" s="177">
        <f>SUM(AE45:AE46)</f>
        <v>0</v>
      </c>
      <c r="AF44" s="194">
        <f>SUM(AF45:AF46)</f>
        <v>0</v>
      </c>
      <c r="AG44" s="192">
        <f t="shared" si="32"/>
        <v>0</v>
      </c>
      <c r="AH44" s="41"/>
      <c r="AI44" s="42"/>
      <c r="AJ44" s="78">
        <f>SUM(AJ45:AJ46)</f>
        <v>0</v>
      </c>
      <c r="AK44" s="41"/>
      <c r="AL44" s="42"/>
      <c r="AM44" s="78">
        <f>SUM(AM45:AM46)</f>
        <v>0</v>
      </c>
      <c r="AN44" s="41"/>
      <c r="AO44" s="42"/>
      <c r="AP44" s="78">
        <f>SUM(AP45:AP46)</f>
        <v>0</v>
      </c>
      <c r="AQ44" s="41"/>
      <c r="AR44" s="42"/>
      <c r="AS44" s="78">
        <f>SUM(AS45:AS46)</f>
        <v>0</v>
      </c>
      <c r="AT44" s="76">
        <f>SUM(AT45:AT46)</f>
        <v>0</v>
      </c>
      <c r="AU44" s="177">
        <f>SUM(AU45:AU46)</f>
        <v>0</v>
      </c>
      <c r="AV44" s="194">
        <f>SUM(AV45:AV46)</f>
        <v>0</v>
      </c>
      <c r="AW44" s="192">
        <f t="shared" si="33"/>
        <v>0</v>
      </c>
    </row>
    <row r="45" spans="1:49" ht="13.5" customHeight="1" x14ac:dyDescent="0.3">
      <c r="A45" s="9"/>
      <c r="B45" s="145" t="s">
        <v>36</v>
      </c>
      <c r="C45" s="30"/>
      <c r="D45" s="46"/>
      <c r="E45" s="44"/>
      <c r="F45" s="45"/>
      <c r="G45" s="46"/>
      <c r="H45" s="44"/>
      <c r="I45" s="45"/>
      <c r="J45" s="46"/>
      <c r="K45" s="44"/>
      <c r="L45" s="45"/>
      <c r="M45" s="46"/>
      <c r="N45" s="44"/>
      <c r="O45" s="169"/>
      <c r="P45" s="190">
        <f>F45+I45+L45+O45</f>
        <v>0</v>
      </c>
      <c r="Q45" s="193"/>
      <c r="R45" s="191">
        <f t="shared" si="16"/>
        <v>0</v>
      </c>
      <c r="S45" s="46"/>
      <c r="T45" s="44"/>
      <c r="U45" s="45"/>
      <c r="V45" s="46"/>
      <c r="W45" s="44"/>
      <c r="X45" s="169"/>
      <c r="Y45" s="219"/>
      <c r="Z45" s="220"/>
      <c r="AA45" s="178"/>
      <c r="AB45" s="46"/>
      <c r="AC45" s="44"/>
      <c r="AD45" s="45"/>
      <c r="AE45" s="190">
        <f>U45+X45+AA45+AD45</f>
        <v>0</v>
      </c>
      <c r="AF45" s="193"/>
      <c r="AG45" s="191">
        <f t="shared" si="32"/>
        <v>0</v>
      </c>
      <c r="AH45" s="46"/>
      <c r="AI45" s="44"/>
      <c r="AJ45" s="45"/>
      <c r="AK45" s="46"/>
      <c r="AL45" s="44"/>
      <c r="AM45" s="45"/>
      <c r="AN45" s="46"/>
      <c r="AO45" s="44"/>
      <c r="AP45" s="45"/>
      <c r="AQ45" s="46"/>
      <c r="AR45" s="44"/>
      <c r="AS45" s="45"/>
      <c r="AT45" s="39">
        <f>F45+I45+L45+O45+U45+X45+AA45+AD45+AM45+AP45+AS45+AJ45</f>
        <v>0</v>
      </c>
      <c r="AU45" s="190">
        <f t="shared" si="22"/>
        <v>0</v>
      </c>
      <c r="AV45" s="193"/>
      <c r="AW45" s="191">
        <f t="shared" si="33"/>
        <v>0</v>
      </c>
    </row>
    <row r="46" spans="1:49" x14ac:dyDescent="0.3">
      <c r="A46" s="9"/>
      <c r="B46" s="145" t="s">
        <v>37</v>
      </c>
      <c r="C46" s="30"/>
      <c r="D46" s="47"/>
      <c r="E46" s="44"/>
      <c r="F46" s="45"/>
      <c r="G46" s="47"/>
      <c r="H46" s="44"/>
      <c r="I46" s="45"/>
      <c r="J46" s="47"/>
      <c r="K46" s="44"/>
      <c r="L46" s="45"/>
      <c r="M46" s="47"/>
      <c r="N46" s="44"/>
      <c r="O46" s="169"/>
      <c r="P46" s="190">
        <f>F46+I46+L46+O46</f>
        <v>0</v>
      </c>
      <c r="Q46" s="185"/>
      <c r="R46" s="191">
        <f t="shared" si="16"/>
        <v>0</v>
      </c>
      <c r="S46" s="47"/>
      <c r="T46" s="44"/>
      <c r="U46" s="45"/>
      <c r="V46" s="47"/>
      <c r="W46" s="44"/>
      <c r="X46" s="169"/>
      <c r="Y46" s="221"/>
      <c r="Z46" s="222"/>
      <c r="AA46" s="179"/>
      <c r="AB46" s="47"/>
      <c r="AC46" s="44"/>
      <c r="AD46" s="45"/>
      <c r="AE46" s="190">
        <f>U46+X46+AA46+AD46</f>
        <v>0</v>
      </c>
      <c r="AF46" s="185"/>
      <c r="AG46" s="191">
        <f t="shared" si="32"/>
        <v>0</v>
      </c>
      <c r="AH46" s="47"/>
      <c r="AI46" s="44"/>
      <c r="AJ46" s="45"/>
      <c r="AK46" s="47"/>
      <c r="AL46" s="44"/>
      <c r="AM46" s="45"/>
      <c r="AN46" s="47"/>
      <c r="AO46" s="44"/>
      <c r="AP46" s="45"/>
      <c r="AQ46" s="47"/>
      <c r="AR46" s="44"/>
      <c r="AS46" s="45"/>
      <c r="AT46" s="39">
        <f>F46+I46+L46+O46+U46+X46+AA46+AD46+AM46+AP46+AS46+AJ46</f>
        <v>0</v>
      </c>
      <c r="AU46" s="190">
        <f t="shared" si="22"/>
        <v>0</v>
      </c>
      <c r="AV46" s="185"/>
      <c r="AW46" s="191">
        <f t="shared" si="33"/>
        <v>0</v>
      </c>
    </row>
    <row r="47" spans="1:49" ht="13.5" customHeight="1" x14ac:dyDescent="0.3">
      <c r="A47" s="10"/>
      <c r="B47" s="146" t="s">
        <v>38</v>
      </c>
      <c r="C47" s="32"/>
      <c r="D47" s="42"/>
      <c r="E47" s="42"/>
      <c r="F47" s="78">
        <f>SUM(F48:F58)</f>
        <v>0</v>
      </c>
      <c r="G47" s="42"/>
      <c r="H47" s="42"/>
      <c r="I47" s="78">
        <f>SUM(I48:I58)</f>
        <v>0</v>
      </c>
      <c r="J47" s="42"/>
      <c r="K47" s="42"/>
      <c r="L47" s="78">
        <f t="shared" ref="L47" si="42">SUM(L48:L58)</f>
        <v>0</v>
      </c>
      <c r="M47" s="42"/>
      <c r="N47" s="42"/>
      <c r="O47" s="79">
        <f t="shared" ref="O47" si="43">SUM(O48:O58)</f>
        <v>0</v>
      </c>
      <c r="P47" s="177">
        <f>SUM(P48:P58)</f>
        <v>0</v>
      </c>
      <c r="Q47" s="194">
        <f>SUM(Q48:Q58)</f>
        <v>0</v>
      </c>
      <c r="R47" s="192">
        <f t="shared" si="16"/>
        <v>0</v>
      </c>
      <c r="S47" s="41"/>
      <c r="T47" s="42"/>
      <c r="U47" s="78">
        <f t="shared" ref="U47" si="44">SUM(U48:U58)</f>
        <v>0</v>
      </c>
      <c r="V47" s="42"/>
      <c r="W47" s="42"/>
      <c r="X47" s="79">
        <f t="shared" ref="X47" si="45">SUM(X48:X58)</f>
        <v>0</v>
      </c>
      <c r="Y47" s="177"/>
      <c r="Z47" s="79"/>
      <c r="AA47" s="218">
        <f t="shared" ref="AA47" si="46">SUM(AA48:AA58)</f>
        <v>0</v>
      </c>
      <c r="AB47" s="41"/>
      <c r="AC47" s="42"/>
      <c r="AD47" s="78">
        <f t="shared" ref="AD47" si="47">SUM(AD48:AD58)</f>
        <v>0</v>
      </c>
      <c r="AE47" s="177">
        <f>SUM(AE48:AE58)</f>
        <v>0</v>
      </c>
      <c r="AF47" s="194">
        <f>SUM(AF48:AF58)</f>
        <v>0</v>
      </c>
      <c r="AG47" s="192">
        <f t="shared" si="32"/>
        <v>0</v>
      </c>
      <c r="AH47" s="41"/>
      <c r="AI47" s="42"/>
      <c r="AJ47" s="78">
        <f t="shared" ref="AJ47" si="48">SUM(AJ48:AJ58)</f>
        <v>0</v>
      </c>
      <c r="AK47" s="41"/>
      <c r="AL47" s="42"/>
      <c r="AM47" s="78">
        <f t="shared" ref="AM47" si="49">SUM(AM48:AM58)</f>
        <v>0</v>
      </c>
      <c r="AN47" s="41"/>
      <c r="AO47" s="42"/>
      <c r="AP47" s="78">
        <f t="shared" ref="AP47" si="50">SUM(AP48:AP58)</f>
        <v>0</v>
      </c>
      <c r="AQ47" s="41"/>
      <c r="AR47" s="42"/>
      <c r="AS47" s="78">
        <f t="shared" ref="AS47" si="51">SUM(AS48:AS58)</f>
        <v>0</v>
      </c>
      <c r="AT47" s="76">
        <f>SUM(AT48:AT58)</f>
        <v>0</v>
      </c>
      <c r="AU47" s="177">
        <f>SUM(AU48:AU58)</f>
        <v>0</v>
      </c>
      <c r="AV47" s="194">
        <f>SUM(AV48:AV58)</f>
        <v>0</v>
      </c>
      <c r="AW47" s="192">
        <f t="shared" si="33"/>
        <v>0</v>
      </c>
    </row>
    <row r="48" spans="1:49" x14ac:dyDescent="0.3">
      <c r="A48" s="9"/>
      <c r="B48" s="145" t="s">
        <v>39</v>
      </c>
      <c r="C48" s="30"/>
      <c r="D48" s="46"/>
      <c r="E48" s="44"/>
      <c r="F48" s="45"/>
      <c r="G48" s="46"/>
      <c r="H48" s="44"/>
      <c r="I48" s="45"/>
      <c r="J48" s="46"/>
      <c r="K48" s="44"/>
      <c r="L48" s="45"/>
      <c r="M48" s="46"/>
      <c r="N48" s="44"/>
      <c r="O48" s="169"/>
      <c r="P48" s="190">
        <f>F48+I48+L48+O48</f>
        <v>0</v>
      </c>
      <c r="Q48" s="193"/>
      <c r="R48" s="191">
        <f>P48-Q48</f>
        <v>0</v>
      </c>
      <c r="S48" s="46"/>
      <c r="T48" s="44"/>
      <c r="U48" s="45"/>
      <c r="V48" s="46"/>
      <c r="W48" s="44"/>
      <c r="X48" s="169"/>
      <c r="Y48" s="219"/>
      <c r="Z48" s="220"/>
      <c r="AA48" s="178"/>
      <c r="AB48" s="46"/>
      <c r="AC48" s="44"/>
      <c r="AD48" s="45"/>
      <c r="AE48" s="190">
        <f>U48+X48+AA48+AD48</f>
        <v>0</v>
      </c>
      <c r="AF48" s="193"/>
      <c r="AG48" s="191">
        <f>AE48-AF48</f>
        <v>0</v>
      </c>
      <c r="AH48" s="46"/>
      <c r="AI48" s="44"/>
      <c r="AJ48" s="45"/>
      <c r="AK48" s="46"/>
      <c r="AL48" s="44"/>
      <c r="AM48" s="45"/>
      <c r="AN48" s="46"/>
      <c r="AO48" s="44"/>
      <c r="AP48" s="45"/>
      <c r="AQ48" s="46"/>
      <c r="AR48" s="44"/>
      <c r="AS48" s="45"/>
      <c r="AT48" s="39">
        <f>F48+I48+L48+O48+U48+X48+AA48+AD48+AM48+AP48+AS48+AJ48</f>
        <v>0</v>
      </c>
      <c r="AU48" s="190">
        <f t="shared" si="22"/>
        <v>0</v>
      </c>
      <c r="AV48" s="193"/>
      <c r="AW48" s="191">
        <f>AU48-AV48</f>
        <v>0</v>
      </c>
    </row>
    <row r="49" spans="1:49" x14ac:dyDescent="0.3">
      <c r="A49" s="9"/>
      <c r="B49" s="145" t="s">
        <v>40</v>
      </c>
      <c r="C49" s="30"/>
      <c r="D49" s="46"/>
      <c r="E49" s="44"/>
      <c r="F49" s="45"/>
      <c r="G49" s="46"/>
      <c r="H49" s="44"/>
      <c r="I49" s="45"/>
      <c r="J49" s="46"/>
      <c r="K49" s="44"/>
      <c r="L49" s="45"/>
      <c r="M49" s="46"/>
      <c r="N49" s="44"/>
      <c r="O49" s="169"/>
      <c r="P49" s="190">
        <f t="shared" ref="P49:P63" si="52">F49+I49+L49+O49</f>
        <v>0</v>
      </c>
      <c r="Q49" s="184"/>
      <c r="R49" s="191">
        <f t="shared" ref="R49:R63" si="53">P49-Q49</f>
        <v>0</v>
      </c>
      <c r="S49" s="46"/>
      <c r="T49" s="44"/>
      <c r="U49" s="45"/>
      <c r="V49" s="46"/>
      <c r="W49" s="44"/>
      <c r="X49" s="169"/>
      <c r="Y49" s="219"/>
      <c r="Z49" s="220"/>
      <c r="AA49" s="178"/>
      <c r="AB49" s="46"/>
      <c r="AC49" s="44"/>
      <c r="AD49" s="45"/>
      <c r="AE49" s="190">
        <f t="shared" ref="AE49:AE58" si="54">U49+X49+AA49+AD49</f>
        <v>0</v>
      </c>
      <c r="AF49" s="184"/>
      <c r="AG49" s="191">
        <f t="shared" ref="AG49:AG63" si="55">AE49-AF49</f>
        <v>0</v>
      </c>
      <c r="AH49" s="46"/>
      <c r="AI49" s="44"/>
      <c r="AJ49" s="45"/>
      <c r="AK49" s="46"/>
      <c r="AL49" s="44"/>
      <c r="AM49" s="45"/>
      <c r="AN49" s="46"/>
      <c r="AO49" s="44"/>
      <c r="AP49" s="45"/>
      <c r="AQ49" s="46"/>
      <c r="AR49" s="44"/>
      <c r="AS49" s="45"/>
      <c r="AT49" s="39">
        <f t="shared" ref="AT49:AT58" si="56">F49+I49+L49+O49+U49+X49+AA49+AD49+AM49+AP49+AS49+AJ49</f>
        <v>0</v>
      </c>
      <c r="AU49" s="190">
        <f t="shared" si="22"/>
        <v>0</v>
      </c>
      <c r="AV49" s="184"/>
      <c r="AW49" s="191">
        <f t="shared" ref="AW49:AW63" si="57">AU49-AV49</f>
        <v>0</v>
      </c>
    </row>
    <row r="50" spans="1:49" x14ac:dyDescent="0.3">
      <c r="A50" s="9"/>
      <c r="B50" s="145" t="s">
        <v>41</v>
      </c>
      <c r="C50" s="30"/>
      <c r="D50" s="46"/>
      <c r="E50" s="44"/>
      <c r="F50" s="45"/>
      <c r="G50" s="46"/>
      <c r="H50" s="44"/>
      <c r="I50" s="45"/>
      <c r="J50" s="46"/>
      <c r="K50" s="44"/>
      <c r="L50" s="45"/>
      <c r="M50" s="46"/>
      <c r="N50" s="44"/>
      <c r="O50" s="169"/>
      <c r="P50" s="190">
        <f t="shared" si="52"/>
        <v>0</v>
      </c>
      <c r="Q50" s="184"/>
      <c r="R50" s="191">
        <f t="shared" si="53"/>
        <v>0</v>
      </c>
      <c r="S50" s="46"/>
      <c r="T50" s="44"/>
      <c r="U50" s="45"/>
      <c r="V50" s="46"/>
      <c r="W50" s="44"/>
      <c r="X50" s="169"/>
      <c r="Y50" s="219"/>
      <c r="Z50" s="220"/>
      <c r="AA50" s="178"/>
      <c r="AB50" s="46"/>
      <c r="AC50" s="44"/>
      <c r="AD50" s="45"/>
      <c r="AE50" s="190">
        <f t="shared" si="54"/>
        <v>0</v>
      </c>
      <c r="AF50" s="184"/>
      <c r="AG50" s="191">
        <f t="shared" si="55"/>
        <v>0</v>
      </c>
      <c r="AH50" s="46"/>
      <c r="AI50" s="44"/>
      <c r="AJ50" s="45"/>
      <c r="AK50" s="46"/>
      <c r="AL50" s="44"/>
      <c r="AM50" s="45"/>
      <c r="AN50" s="46"/>
      <c r="AO50" s="44"/>
      <c r="AP50" s="45"/>
      <c r="AQ50" s="46"/>
      <c r="AR50" s="44"/>
      <c r="AS50" s="45"/>
      <c r="AT50" s="39">
        <f t="shared" si="56"/>
        <v>0</v>
      </c>
      <c r="AU50" s="190">
        <f t="shared" si="22"/>
        <v>0</v>
      </c>
      <c r="AV50" s="184"/>
      <c r="AW50" s="191">
        <f t="shared" si="57"/>
        <v>0</v>
      </c>
    </row>
    <row r="51" spans="1:49" x14ac:dyDescent="0.3">
      <c r="A51" s="9"/>
      <c r="B51" s="145" t="s">
        <v>42</v>
      </c>
      <c r="C51" s="30"/>
      <c r="D51" s="46"/>
      <c r="E51" s="44"/>
      <c r="F51" s="45"/>
      <c r="G51" s="46"/>
      <c r="H51" s="44"/>
      <c r="I51" s="45"/>
      <c r="J51" s="46"/>
      <c r="K51" s="44"/>
      <c r="L51" s="45"/>
      <c r="M51" s="46"/>
      <c r="N51" s="44"/>
      <c r="O51" s="169"/>
      <c r="P51" s="190">
        <f t="shared" si="52"/>
        <v>0</v>
      </c>
      <c r="Q51" s="184"/>
      <c r="R51" s="191">
        <f t="shared" si="53"/>
        <v>0</v>
      </c>
      <c r="S51" s="46"/>
      <c r="T51" s="44"/>
      <c r="U51" s="45"/>
      <c r="V51" s="46"/>
      <c r="W51" s="44"/>
      <c r="X51" s="169"/>
      <c r="Y51" s="219"/>
      <c r="Z51" s="220"/>
      <c r="AA51" s="178"/>
      <c r="AB51" s="46"/>
      <c r="AC51" s="44"/>
      <c r="AD51" s="45"/>
      <c r="AE51" s="190">
        <f t="shared" si="54"/>
        <v>0</v>
      </c>
      <c r="AF51" s="184"/>
      <c r="AG51" s="191">
        <f t="shared" si="55"/>
        <v>0</v>
      </c>
      <c r="AH51" s="46"/>
      <c r="AI51" s="44"/>
      <c r="AJ51" s="45"/>
      <c r="AK51" s="46"/>
      <c r="AL51" s="44"/>
      <c r="AM51" s="45"/>
      <c r="AN51" s="46"/>
      <c r="AO51" s="44"/>
      <c r="AP51" s="45"/>
      <c r="AQ51" s="46"/>
      <c r="AR51" s="44"/>
      <c r="AS51" s="45"/>
      <c r="AT51" s="39">
        <f t="shared" si="56"/>
        <v>0</v>
      </c>
      <c r="AU51" s="190">
        <f t="shared" si="22"/>
        <v>0</v>
      </c>
      <c r="AV51" s="184"/>
      <c r="AW51" s="191">
        <f t="shared" si="57"/>
        <v>0</v>
      </c>
    </row>
    <row r="52" spans="1:49" x14ac:dyDescent="0.3">
      <c r="A52" s="9"/>
      <c r="B52" s="145" t="s">
        <v>43</v>
      </c>
      <c r="C52" s="30"/>
      <c r="D52" s="46"/>
      <c r="E52" s="44"/>
      <c r="F52" s="45"/>
      <c r="G52" s="46"/>
      <c r="H52" s="44"/>
      <c r="I52" s="45"/>
      <c r="J52" s="46"/>
      <c r="K52" s="44"/>
      <c r="L52" s="45"/>
      <c r="M52" s="46"/>
      <c r="N52" s="44"/>
      <c r="O52" s="169"/>
      <c r="P52" s="190">
        <f t="shared" si="52"/>
        <v>0</v>
      </c>
      <c r="Q52" s="184"/>
      <c r="R52" s="191">
        <f t="shared" si="53"/>
        <v>0</v>
      </c>
      <c r="S52" s="46"/>
      <c r="T52" s="44"/>
      <c r="U52" s="45"/>
      <c r="V52" s="46"/>
      <c r="W52" s="44"/>
      <c r="X52" s="169"/>
      <c r="Y52" s="219"/>
      <c r="Z52" s="220"/>
      <c r="AA52" s="178"/>
      <c r="AB52" s="46"/>
      <c r="AC52" s="44"/>
      <c r="AD52" s="45"/>
      <c r="AE52" s="190">
        <f t="shared" si="54"/>
        <v>0</v>
      </c>
      <c r="AF52" s="184"/>
      <c r="AG52" s="191">
        <f t="shared" si="55"/>
        <v>0</v>
      </c>
      <c r="AH52" s="46"/>
      <c r="AI52" s="44"/>
      <c r="AJ52" s="45"/>
      <c r="AK52" s="46"/>
      <c r="AL52" s="44"/>
      <c r="AM52" s="45"/>
      <c r="AN52" s="46"/>
      <c r="AO52" s="44"/>
      <c r="AP52" s="45"/>
      <c r="AQ52" s="46"/>
      <c r="AR52" s="44"/>
      <c r="AS52" s="45"/>
      <c r="AT52" s="39">
        <f t="shared" si="56"/>
        <v>0</v>
      </c>
      <c r="AU52" s="190">
        <f t="shared" si="22"/>
        <v>0</v>
      </c>
      <c r="AV52" s="184"/>
      <c r="AW52" s="191">
        <f t="shared" si="57"/>
        <v>0</v>
      </c>
    </row>
    <row r="53" spans="1:49" x14ac:dyDescent="0.3">
      <c r="A53" s="9"/>
      <c r="B53" s="145" t="s">
        <v>44</v>
      </c>
      <c r="C53" s="30"/>
      <c r="D53" s="46"/>
      <c r="E53" s="44"/>
      <c r="F53" s="45"/>
      <c r="G53" s="46"/>
      <c r="H53" s="44"/>
      <c r="I53" s="45"/>
      <c r="J53" s="46"/>
      <c r="K53" s="44"/>
      <c r="L53" s="45"/>
      <c r="M53" s="46"/>
      <c r="N53" s="44"/>
      <c r="O53" s="169"/>
      <c r="P53" s="190">
        <f t="shared" si="52"/>
        <v>0</v>
      </c>
      <c r="Q53" s="184"/>
      <c r="R53" s="191">
        <f t="shared" si="53"/>
        <v>0</v>
      </c>
      <c r="S53" s="46"/>
      <c r="T53" s="44"/>
      <c r="U53" s="45"/>
      <c r="V53" s="46"/>
      <c r="W53" s="44"/>
      <c r="X53" s="169"/>
      <c r="Y53" s="219"/>
      <c r="Z53" s="220"/>
      <c r="AA53" s="178"/>
      <c r="AB53" s="46"/>
      <c r="AC53" s="44"/>
      <c r="AD53" s="45"/>
      <c r="AE53" s="190">
        <f t="shared" si="54"/>
        <v>0</v>
      </c>
      <c r="AF53" s="184"/>
      <c r="AG53" s="191">
        <f t="shared" si="55"/>
        <v>0</v>
      </c>
      <c r="AH53" s="46"/>
      <c r="AI53" s="44"/>
      <c r="AJ53" s="45"/>
      <c r="AK53" s="46"/>
      <c r="AL53" s="44"/>
      <c r="AM53" s="45"/>
      <c r="AN53" s="46"/>
      <c r="AO53" s="44"/>
      <c r="AP53" s="45"/>
      <c r="AQ53" s="46"/>
      <c r="AR53" s="44"/>
      <c r="AS53" s="45"/>
      <c r="AT53" s="39">
        <f t="shared" si="56"/>
        <v>0</v>
      </c>
      <c r="AU53" s="190">
        <f t="shared" si="22"/>
        <v>0</v>
      </c>
      <c r="AV53" s="184"/>
      <c r="AW53" s="191">
        <f t="shared" si="57"/>
        <v>0</v>
      </c>
    </row>
    <row r="54" spans="1:49" ht="13.5" customHeight="1" x14ac:dyDescent="0.3">
      <c r="A54" s="9"/>
      <c r="B54" s="145" t="s">
        <v>45</v>
      </c>
      <c r="C54" s="30"/>
      <c r="D54" s="46"/>
      <c r="E54" s="44"/>
      <c r="F54" s="45"/>
      <c r="G54" s="46"/>
      <c r="H54" s="44"/>
      <c r="I54" s="45"/>
      <c r="J54" s="46"/>
      <c r="K54" s="44"/>
      <c r="L54" s="45"/>
      <c r="M54" s="46"/>
      <c r="N54" s="44"/>
      <c r="O54" s="169"/>
      <c r="P54" s="190">
        <f t="shared" si="52"/>
        <v>0</v>
      </c>
      <c r="Q54" s="184"/>
      <c r="R54" s="191">
        <f t="shared" si="53"/>
        <v>0</v>
      </c>
      <c r="S54" s="46"/>
      <c r="T54" s="44"/>
      <c r="U54" s="45"/>
      <c r="V54" s="46"/>
      <c r="W54" s="44"/>
      <c r="X54" s="169"/>
      <c r="Y54" s="219"/>
      <c r="Z54" s="220"/>
      <c r="AA54" s="178"/>
      <c r="AB54" s="46"/>
      <c r="AC54" s="44"/>
      <c r="AD54" s="45"/>
      <c r="AE54" s="190">
        <f t="shared" si="54"/>
        <v>0</v>
      </c>
      <c r="AF54" s="184"/>
      <c r="AG54" s="191">
        <f t="shared" si="55"/>
        <v>0</v>
      </c>
      <c r="AH54" s="46"/>
      <c r="AI54" s="44"/>
      <c r="AJ54" s="45"/>
      <c r="AK54" s="46"/>
      <c r="AL54" s="44"/>
      <c r="AM54" s="45"/>
      <c r="AN54" s="46"/>
      <c r="AO54" s="44"/>
      <c r="AP54" s="45"/>
      <c r="AQ54" s="46"/>
      <c r="AR54" s="44"/>
      <c r="AS54" s="45"/>
      <c r="AT54" s="39">
        <f t="shared" si="56"/>
        <v>0</v>
      </c>
      <c r="AU54" s="190">
        <f t="shared" si="22"/>
        <v>0</v>
      </c>
      <c r="AV54" s="184"/>
      <c r="AW54" s="191">
        <f t="shared" si="57"/>
        <v>0</v>
      </c>
    </row>
    <row r="55" spans="1:49" ht="13.5" customHeight="1" x14ac:dyDescent="0.3">
      <c r="A55" s="9"/>
      <c r="B55" s="145" t="s">
        <v>46</v>
      </c>
      <c r="C55" s="30"/>
      <c r="D55" s="46"/>
      <c r="E55" s="44"/>
      <c r="F55" s="45"/>
      <c r="G55" s="46"/>
      <c r="H55" s="44"/>
      <c r="I55" s="45"/>
      <c r="J55" s="46"/>
      <c r="K55" s="44"/>
      <c r="L55" s="45"/>
      <c r="M55" s="46"/>
      <c r="N55" s="44"/>
      <c r="O55" s="169"/>
      <c r="P55" s="190">
        <f t="shared" si="52"/>
        <v>0</v>
      </c>
      <c r="Q55" s="184"/>
      <c r="R55" s="191">
        <f t="shared" si="53"/>
        <v>0</v>
      </c>
      <c r="S55" s="46"/>
      <c r="T55" s="44"/>
      <c r="U55" s="45"/>
      <c r="V55" s="46"/>
      <c r="W55" s="44"/>
      <c r="X55" s="169"/>
      <c r="Y55" s="219"/>
      <c r="Z55" s="220"/>
      <c r="AA55" s="178"/>
      <c r="AB55" s="46"/>
      <c r="AC55" s="44"/>
      <c r="AD55" s="45"/>
      <c r="AE55" s="190">
        <f t="shared" si="54"/>
        <v>0</v>
      </c>
      <c r="AF55" s="184"/>
      <c r="AG55" s="191">
        <f t="shared" si="55"/>
        <v>0</v>
      </c>
      <c r="AH55" s="46"/>
      <c r="AI55" s="44"/>
      <c r="AJ55" s="45"/>
      <c r="AK55" s="46"/>
      <c r="AL55" s="44"/>
      <c r="AM55" s="45"/>
      <c r="AN55" s="46"/>
      <c r="AO55" s="44"/>
      <c r="AP55" s="45"/>
      <c r="AQ55" s="46"/>
      <c r="AR55" s="44"/>
      <c r="AS55" s="45"/>
      <c r="AT55" s="39">
        <f t="shared" si="56"/>
        <v>0</v>
      </c>
      <c r="AU55" s="190">
        <f t="shared" si="22"/>
        <v>0</v>
      </c>
      <c r="AV55" s="184"/>
      <c r="AW55" s="191">
        <f t="shared" si="57"/>
        <v>0</v>
      </c>
    </row>
    <row r="56" spans="1:49" ht="13.5" customHeight="1" x14ac:dyDescent="0.3">
      <c r="A56" s="9"/>
      <c r="B56" s="145" t="s">
        <v>47</v>
      </c>
      <c r="C56" s="30"/>
      <c r="D56" s="46"/>
      <c r="E56" s="44"/>
      <c r="F56" s="45"/>
      <c r="G56" s="46"/>
      <c r="H56" s="44"/>
      <c r="I56" s="45"/>
      <c r="J56" s="46"/>
      <c r="K56" s="44"/>
      <c r="L56" s="45"/>
      <c r="M56" s="46"/>
      <c r="N56" s="44"/>
      <c r="O56" s="169"/>
      <c r="P56" s="190">
        <f t="shared" si="52"/>
        <v>0</v>
      </c>
      <c r="Q56" s="184"/>
      <c r="R56" s="191">
        <f t="shared" si="53"/>
        <v>0</v>
      </c>
      <c r="S56" s="46"/>
      <c r="T56" s="44"/>
      <c r="U56" s="45"/>
      <c r="V56" s="46"/>
      <c r="W56" s="44"/>
      <c r="X56" s="169"/>
      <c r="Y56" s="219"/>
      <c r="Z56" s="220"/>
      <c r="AA56" s="178"/>
      <c r="AB56" s="46"/>
      <c r="AC56" s="44"/>
      <c r="AD56" s="45"/>
      <c r="AE56" s="190">
        <f t="shared" si="54"/>
        <v>0</v>
      </c>
      <c r="AF56" s="184"/>
      <c r="AG56" s="191">
        <f t="shared" si="55"/>
        <v>0</v>
      </c>
      <c r="AH56" s="46"/>
      <c r="AI56" s="44"/>
      <c r="AJ56" s="45"/>
      <c r="AK56" s="46"/>
      <c r="AL56" s="44"/>
      <c r="AM56" s="45"/>
      <c r="AN56" s="46"/>
      <c r="AO56" s="44"/>
      <c r="AP56" s="45"/>
      <c r="AQ56" s="46"/>
      <c r="AR56" s="44"/>
      <c r="AS56" s="45"/>
      <c r="AT56" s="39">
        <f t="shared" si="56"/>
        <v>0</v>
      </c>
      <c r="AU56" s="190">
        <f t="shared" si="22"/>
        <v>0</v>
      </c>
      <c r="AV56" s="184"/>
      <c r="AW56" s="191">
        <f t="shared" si="57"/>
        <v>0</v>
      </c>
    </row>
    <row r="57" spans="1:49" ht="13.5" customHeight="1" x14ac:dyDescent="0.3">
      <c r="A57" s="9"/>
      <c r="B57" s="145" t="s">
        <v>48</v>
      </c>
      <c r="C57" s="30"/>
      <c r="D57" s="46"/>
      <c r="E57" s="44"/>
      <c r="F57" s="45"/>
      <c r="G57" s="46"/>
      <c r="H57" s="44"/>
      <c r="I57" s="45"/>
      <c r="J57" s="46"/>
      <c r="K57" s="44"/>
      <c r="L57" s="45"/>
      <c r="M57" s="46"/>
      <c r="N57" s="44"/>
      <c r="O57" s="169"/>
      <c r="P57" s="190">
        <f t="shared" si="52"/>
        <v>0</v>
      </c>
      <c r="Q57" s="184"/>
      <c r="R57" s="191">
        <f t="shared" si="53"/>
        <v>0</v>
      </c>
      <c r="S57" s="46"/>
      <c r="T57" s="44"/>
      <c r="U57" s="45"/>
      <c r="V57" s="46"/>
      <c r="W57" s="44"/>
      <c r="X57" s="169"/>
      <c r="Y57" s="219"/>
      <c r="Z57" s="220"/>
      <c r="AA57" s="178"/>
      <c r="AB57" s="46"/>
      <c r="AC57" s="44"/>
      <c r="AD57" s="45"/>
      <c r="AE57" s="190">
        <f t="shared" si="54"/>
        <v>0</v>
      </c>
      <c r="AF57" s="184"/>
      <c r="AG57" s="191">
        <f t="shared" si="55"/>
        <v>0</v>
      </c>
      <c r="AH57" s="46"/>
      <c r="AI57" s="44"/>
      <c r="AJ57" s="45"/>
      <c r="AK57" s="46"/>
      <c r="AL57" s="44"/>
      <c r="AM57" s="45"/>
      <c r="AN57" s="46"/>
      <c r="AO57" s="44"/>
      <c r="AP57" s="45"/>
      <c r="AQ57" s="46"/>
      <c r="AR57" s="44"/>
      <c r="AS57" s="45"/>
      <c r="AT57" s="39">
        <f t="shared" si="56"/>
        <v>0</v>
      </c>
      <c r="AU57" s="190">
        <f t="shared" si="22"/>
        <v>0</v>
      </c>
      <c r="AV57" s="184"/>
      <c r="AW57" s="191">
        <f t="shared" si="57"/>
        <v>0</v>
      </c>
    </row>
    <row r="58" spans="1:49" ht="13.5" customHeight="1" x14ac:dyDescent="0.3">
      <c r="A58" s="9"/>
      <c r="B58" s="145" t="s">
        <v>49</v>
      </c>
      <c r="C58" s="30"/>
      <c r="D58" s="46"/>
      <c r="E58" s="44"/>
      <c r="F58" s="45"/>
      <c r="G58" s="46"/>
      <c r="H58" s="44"/>
      <c r="I58" s="45"/>
      <c r="J58" s="46"/>
      <c r="K58" s="44"/>
      <c r="L58" s="45"/>
      <c r="M58" s="46"/>
      <c r="N58" s="44"/>
      <c r="O58" s="169"/>
      <c r="P58" s="190">
        <f t="shared" si="52"/>
        <v>0</v>
      </c>
      <c r="Q58" s="185"/>
      <c r="R58" s="191">
        <f t="shared" si="53"/>
        <v>0</v>
      </c>
      <c r="S58" s="46"/>
      <c r="T58" s="44"/>
      <c r="U58" s="45"/>
      <c r="V58" s="46"/>
      <c r="W58" s="44"/>
      <c r="X58" s="169"/>
      <c r="Y58" s="219"/>
      <c r="Z58" s="220"/>
      <c r="AA58" s="178"/>
      <c r="AB58" s="46"/>
      <c r="AC58" s="44"/>
      <c r="AD58" s="45"/>
      <c r="AE58" s="190">
        <f t="shared" si="54"/>
        <v>0</v>
      </c>
      <c r="AF58" s="185"/>
      <c r="AG58" s="191">
        <f t="shared" si="55"/>
        <v>0</v>
      </c>
      <c r="AH58" s="46"/>
      <c r="AI58" s="44"/>
      <c r="AJ58" s="45"/>
      <c r="AK58" s="46"/>
      <c r="AL58" s="44"/>
      <c r="AM58" s="45"/>
      <c r="AN58" s="46"/>
      <c r="AO58" s="44"/>
      <c r="AP58" s="45"/>
      <c r="AQ58" s="46"/>
      <c r="AR58" s="44"/>
      <c r="AS58" s="45"/>
      <c r="AT58" s="39">
        <f t="shared" si="56"/>
        <v>0</v>
      </c>
      <c r="AU58" s="190">
        <f t="shared" si="22"/>
        <v>0</v>
      </c>
      <c r="AV58" s="185"/>
      <c r="AW58" s="191">
        <f t="shared" si="57"/>
        <v>0</v>
      </c>
    </row>
    <row r="59" spans="1:49" ht="13.5" customHeight="1" x14ac:dyDescent="0.3">
      <c r="A59" s="9"/>
      <c r="B59" s="149" t="s">
        <v>50</v>
      </c>
      <c r="C59" s="32"/>
      <c r="D59" s="48"/>
      <c r="E59" s="42"/>
      <c r="F59" s="79">
        <f>SUM(F60:F61)</f>
        <v>0</v>
      </c>
      <c r="G59" s="48"/>
      <c r="H59" s="42"/>
      <c r="I59" s="79">
        <f>SUM(I60:I61)</f>
        <v>0</v>
      </c>
      <c r="J59" s="48"/>
      <c r="K59" s="42"/>
      <c r="L59" s="79">
        <f>SUM(L60:L61)</f>
        <v>0</v>
      </c>
      <c r="M59" s="41"/>
      <c r="N59" s="42"/>
      <c r="O59" s="79">
        <f>SUM(O60:O61)</f>
        <v>0</v>
      </c>
      <c r="P59" s="177">
        <f>SUM(P60:P61)</f>
        <v>0</v>
      </c>
      <c r="Q59" s="194">
        <f>SUM(Q60:Q61)</f>
        <v>0</v>
      </c>
      <c r="R59" s="192">
        <f t="shared" si="53"/>
        <v>0</v>
      </c>
      <c r="S59" s="41"/>
      <c r="T59" s="42"/>
      <c r="U59" s="79">
        <f>SUM(U60:U61)</f>
        <v>0</v>
      </c>
      <c r="V59" s="41"/>
      <c r="W59" s="42"/>
      <c r="X59" s="79">
        <f>SUM(X60:X61)</f>
        <v>0</v>
      </c>
      <c r="Y59" s="177"/>
      <c r="Z59" s="162"/>
      <c r="AA59" s="218">
        <f>SUM(AA60:AA61)</f>
        <v>0</v>
      </c>
      <c r="AB59" s="41"/>
      <c r="AC59" s="42"/>
      <c r="AD59" s="78">
        <f>SUM(AD60:AD61)</f>
        <v>0</v>
      </c>
      <c r="AE59" s="177">
        <f>SUM(AE60:AE61)</f>
        <v>0</v>
      </c>
      <c r="AF59" s="194">
        <f>SUM(AF60:AF61)</f>
        <v>0</v>
      </c>
      <c r="AG59" s="192">
        <f t="shared" si="55"/>
        <v>0</v>
      </c>
      <c r="AH59" s="41"/>
      <c r="AI59" s="42"/>
      <c r="AJ59" s="78">
        <f>SUM(AJ60:AJ61)</f>
        <v>0</v>
      </c>
      <c r="AK59" s="41"/>
      <c r="AL59" s="42"/>
      <c r="AM59" s="78">
        <f>SUM(AM60:AM61)</f>
        <v>0</v>
      </c>
      <c r="AN59" s="41"/>
      <c r="AO59" s="42"/>
      <c r="AP59" s="78">
        <f>SUM(AP60:AP61)</f>
        <v>0</v>
      </c>
      <c r="AQ59" s="41"/>
      <c r="AR59" s="42"/>
      <c r="AS59" s="78">
        <f>SUM(AS60:AS61)</f>
        <v>0</v>
      </c>
      <c r="AT59" s="76">
        <f>SUM(AT60:AT61)</f>
        <v>0</v>
      </c>
      <c r="AU59" s="177">
        <f>SUM(AU60:AU61)</f>
        <v>0</v>
      </c>
      <c r="AV59" s="194">
        <f>SUM(AV60:AV61)</f>
        <v>0</v>
      </c>
      <c r="AW59" s="192">
        <f t="shared" si="57"/>
        <v>0</v>
      </c>
    </row>
    <row r="60" spans="1:49" ht="13.5" customHeight="1" x14ac:dyDescent="0.3">
      <c r="A60" s="9"/>
      <c r="B60" s="145" t="s">
        <v>51</v>
      </c>
      <c r="C60" s="30"/>
      <c r="D60" s="46"/>
      <c r="E60" s="44"/>
      <c r="F60" s="45"/>
      <c r="G60" s="46"/>
      <c r="H60" s="44"/>
      <c r="I60" s="45"/>
      <c r="J60" s="46"/>
      <c r="K60" s="44"/>
      <c r="L60" s="45"/>
      <c r="M60" s="46"/>
      <c r="N60" s="44"/>
      <c r="O60" s="169"/>
      <c r="P60" s="190">
        <f t="shared" si="52"/>
        <v>0</v>
      </c>
      <c r="Q60" s="193"/>
      <c r="R60" s="191">
        <f t="shared" si="53"/>
        <v>0</v>
      </c>
      <c r="S60" s="46"/>
      <c r="T60" s="44"/>
      <c r="U60" s="45"/>
      <c r="V60" s="46"/>
      <c r="W60" s="44"/>
      <c r="X60" s="169"/>
      <c r="Y60" s="219"/>
      <c r="Z60" s="220"/>
      <c r="AA60" s="178"/>
      <c r="AB60" s="46"/>
      <c r="AC60" s="44"/>
      <c r="AD60" s="45"/>
      <c r="AE60" s="190">
        <f t="shared" ref="AE60:AE61" si="58">U60+X60+AA60+AD60</f>
        <v>0</v>
      </c>
      <c r="AF60" s="193"/>
      <c r="AG60" s="191">
        <f t="shared" si="55"/>
        <v>0</v>
      </c>
      <c r="AH60" s="46"/>
      <c r="AI60" s="44"/>
      <c r="AJ60" s="45"/>
      <c r="AK60" s="46"/>
      <c r="AL60" s="44"/>
      <c r="AM60" s="45"/>
      <c r="AN60" s="46"/>
      <c r="AO60" s="44"/>
      <c r="AP60" s="45"/>
      <c r="AQ60" s="46"/>
      <c r="AR60" s="44"/>
      <c r="AS60" s="45"/>
      <c r="AT60" s="39">
        <f>F60+I60+L60+O60+U60+X60+AA60+AD60+AM60+AP60+AS60+AJ60</f>
        <v>0</v>
      </c>
      <c r="AU60" s="190">
        <f t="shared" si="22"/>
        <v>0</v>
      </c>
      <c r="AV60" s="193"/>
      <c r="AW60" s="191">
        <f t="shared" si="57"/>
        <v>0</v>
      </c>
    </row>
    <row r="61" spans="1:49" ht="13.5" customHeight="1" x14ac:dyDescent="0.3">
      <c r="A61" s="9"/>
      <c r="B61" s="145" t="s">
        <v>52</v>
      </c>
      <c r="C61" s="30"/>
      <c r="D61" s="46"/>
      <c r="E61" s="44"/>
      <c r="F61" s="45"/>
      <c r="G61" s="46"/>
      <c r="H61" s="44"/>
      <c r="I61" s="45"/>
      <c r="J61" s="46"/>
      <c r="K61" s="44"/>
      <c r="L61" s="45"/>
      <c r="M61" s="46"/>
      <c r="N61" s="44"/>
      <c r="O61" s="169"/>
      <c r="P61" s="190">
        <f t="shared" si="52"/>
        <v>0</v>
      </c>
      <c r="Q61" s="184"/>
      <c r="R61" s="191">
        <f t="shared" si="53"/>
        <v>0</v>
      </c>
      <c r="S61" s="46"/>
      <c r="T61" s="44"/>
      <c r="U61" s="45"/>
      <c r="V61" s="46"/>
      <c r="W61" s="44"/>
      <c r="X61" s="169"/>
      <c r="Y61" s="219"/>
      <c r="Z61" s="220"/>
      <c r="AA61" s="178"/>
      <c r="AB61" s="46"/>
      <c r="AC61" s="44"/>
      <c r="AD61" s="45"/>
      <c r="AE61" s="190">
        <f t="shared" si="58"/>
        <v>0</v>
      </c>
      <c r="AF61" s="184"/>
      <c r="AG61" s="191">
        <f t="shared" si="55"/>
        <v>0</v>
      </c>
      <c r="AH61" s="46"/>
      <c r="AI61" s="44"/>
      <c r="AJ61" s="45"/>
      <c r="AK61" s="46"/>
      <c r="AL61" s="44"/>
      <c r="AM61" s="45"/>
      <c r="AN61" s="46"/>
      <c r="AO61" s="44"/>
      <c r="AP61" s="45"/>
      <c r="AQ61" s="46"/>
      <c r="AR61" s="44"/>
      <c r="AS61" s="45"/>
      <c r="AT61" s="39">
        <f>F61+I61+L61+O61+U61+X61+AA61+AD61+AM61+AP61+AS61+AJ61</f>
        <v>0</v>
      </c>
      <c r="AU61" s="190">
        <f t="shared" si="22"/>
        <v>0</v>
      </c>
      <c r="AV61" s="184"/>
      <c r="AW61" s="191">
        <f t="shared" si="57"/>
        <v>0</v>
      </c>
    </row>
    <row r="62" spans="1:49" ht="13.5" customHeight="1" x14ac:dyDescent="0.3">
      <c r="A62" s="9"/>
      <c r="B62" s="146" t="s">
        <v>53</v>
      </c>
      <c r="C62" s="33"/>
      <c r="D62" s="48"/>
      <c r="E62" s="42"/>
      <c r="F62" s="79">
        <f>SUM(F63)</f>
        <v>0</v>
      </c>
      <c r="G62" s="48"/>
      <c r="H62" s="42"/>
      <c r="I62" s="79">
        <f>SUM(I63)</f>
        <v>0</v>
      </c>
      <c r="J62" s="48"/>
      <c r="K62" s="42"/>
      <c r="L62" s="79">
        <f>SUM(L63)</f>
        <v>0</v>
      </c>
      <c r="M62" s="48"/>
      <c r="N62" s="42"/>
      <c r="O62" s="79">
        <f>SUM(O63)</f>
        <v>0</v>
      </c>
      <c r="P62" s="177">
        <f>SUM(P63)</f>
        <v>0</v>
      </c>
      <c r="Q62" s="194">
        <f>SUM(Q63)</f>
        <v>0</v>
      </c>
      <c r="R62" s="192">
        <f t="shared" si="53"/>
        <v>0</v>
      </c>
      <c r="S62" s="41"/>
      <c r="T62" s="42"/>
      <c r="U62" s="79">
        <f>SUM(U63)</f>
        <v>0</v>
      </c>
      <c r="V62" s="48"/>
      <c r="W62" s="42"/>
      <c r="X62" s="79">
        <f>SUM(X63)</f>
        <v>0</v>
      </c>
      <c r="Y62" s="177"/>
      <c r="Z62" s="162"/>
      <c r="AA62" s="218">
        <f>SUM(AA63)</f>
        <v>0</v>
      </c>
      <c r="AB62" s="41"/>
      <c r="AC62" s="42"/>
      <c r="AD62" s="78">
        <f>SUM(AD63)</f>
        <v>0</v>
      </c>
      <c r="AE62" s="177">
        <f>SUM(AE63)</f>
        <v>0</v>
      </c>
      <c r="AF62" s="194">
        <f>SUM(AF63)</f>
        <v>0</v>
      </c>
      <c r="AG62" s="192">
        <f t="shared" si="55"/>
        <v>0</v>
      </c>
      <c r="AH62" s="41"/>
      <c r="AI62" s="42"/>
      <c r="AJ62" s="78">
        <f>SUM(AJ63)</f>
        <v>0</v>
      </c>
      <c r="AK62" s="41"/>
      <c r="AL62" s="42"/>
      <c r="AM62" s="78">
        <f>SUM(AM63)</f>
        <v>0</v>
      </c>
      <c r="AN62" s="41"/>
      <c r="AO62" s="42"/>
      <c r="AP62" s="78">
        <f>SUM(AP63)</f>
        <v>0</v>
      </c>
      <c r="AQ62" s="41"/>
      <c r="AR62" s="42"/>
      <c r="AS62" s="78">
        <f>SUM(AS63)</f>
        <v>0</v>
      </c>
      <c r="AT62" s="76">
        <f>SUM(AT63)</f>
        <v>0</v>
      </c>
      <c r="AU62" s="177">
        <f>SUM(AU63)</f>
        <v>0</v>
      </c>
      <c r="AV62" s="194">
        <f>SUM(AV63)</f>
        <v>0</v>
      </c>
      <c r="AW62" s="192">
        <f t="shared" si="57"/>
        <v>0</v>
      </c>
    </row>
    <row r="63" spans="1:49" ht="17.25" thickBot="1" x14ac:dyDescent="0.35">
      <c r="A63" s="9"/>
      <c r="B63" s="150" t="s">
        <v>53</v>
      </c>
      <c r="C63" s="34"/>
      <c r="D63" s="49"/>
      <c r="E63" s="50"/>
      <c r="F63" s="51"/>
      <c r="G63" s="52"/>
      <c r="H63" s="50"/>
      <c r="I63" s="51"/>
      <c r="J63" s="49"/>
      <c r="K63" s="50"/>
      <c r="L63" s="51"/>
      <c r="M63" s="49"/>
      <c r="N63" s="50"/>
      <c r="O63" s="170"/>
      <c r="P63" s="205">
        <f t="shared" si="52"/>
        <v>0</v>
      </c>
      <c r="Q63" s="186"/>
      <c r="R63" s="206">
        <f t="shared" si="53"/>
        <v>0</v>
      </c>
      <c r="S63" s="52"/>
      <c r="T63" s="50"/>
      <c r="U63" s="51"/>
      <c r="V63" s="49"/>
      <c r="W63" s="50"/>
      <c r="X63" s="170"/>
      <c r="Y63" s="223"/>
      <c r="Z63" s="224"/>
      <c r="AA63" s="180"/>
      <c r="AB63" s="52"/>
      <c r="AC63" s="50"/>
      <c r="AD63" s="51"/>
      <c r="AE63" s="205">
        <f t="shared" ref="AE63" si="59">U63+X63+AA63+AD63</f>
        <v>0</v>
      </c>
      <c r="AF63" s="186"/>
      <c r="AG63" s="206">
        <f t="shared" si="55"/>
        <v>0</v>
      </c>
      <c r="AH63" s="52"/>
      <c r="AI63" s="50"/>
      <c r="AJ63" s="51"/>
      <c r="AK63" s="52"/>
      <c r="AL63" s="50"/>
      <c r="AM63" s="51"/>
      <c r="AN63" s="52"/>
      <c r="AO63" s="50"/>
      <c r="AP63" s="51"/>
      <c r="AQ63" s="52"/>
      <c r="AR63" s="50"/>
      <c r="AS63" s="51"/>
      <c r="AT63" s="39">
        <f>F63+I63+L63+O63+U63+X63+AA63+AD63+AM63+AP63+AS63+AJ63</f>
        <v>0</v>
      </c>
      <c r="AU63" s="207">
        <f t="shared" si="22"/>
        <v>0</v>
      </c>
      <c r="AV63" s="185"/>
      <c r="AW63" s="208">
        <f t="shared" si="57"/>
        <v>0</v>
      </c>
    </row>
    <row r="64" spans="1:49" ht="13.5" customHeight="1" thickBot="1" x14ac:dyDescent="0.35">
      <c r="A64" s="9"/>
      <c r="B64" s="151" t="s">
        <v>54</v>
      </c>
      <c r="C64" s="35"/>
      <c r="D64" s="53"/>
      <c r="E64" s="54"/>
      <c r="F64" s="55">
        <f t="shared" ref="F64" si="60">F25+F34+F40+F44+F47+F59+F62</f>
        <v>0</v>
      </c>
      <c r="G64" s="53"/>
      <c r="H64" s="54"/>
      <c r="I64" s="55">
        <f t="shared" ref="I64" si="61">I25+I34+I40+I44+I47+I59+I62</f>
        <v>0</v>
      </c>
      <c r="J64" s="53"/>
      <c r="K64" s="54"/>
      <c r="L64" s="55">
        <f t="shared" ref="L64" si="62">L25+L34+L40+L44+L47+L59+L62</f>
        <v>0</v>
      </c>
      <c r="M64" s="53"/>
      <c r="N64" s="54"/>
      <c r="O64" s="55">
        <f t="shared" ref="O64" si="63">O25+O34+O40+O44+O47+O59+O62</f>
        <v>0</v>
      </c>
      <c r="P64" s="204">
        <f>P62+P59+P47+P44+P40+P34+P25</f>
        <v>0</v>
      </c>
      <c r="Q64" s="204">
        <f>Q62+Q59+Q47+Q44+Q40+Q34+Q25</f>
        <v>0</v>
      </c>
      <c r="R64" s="204">
        <f>P64-Q64</f>
        <v>0</v>
      </c>
      <c r="S64" s="53"/>
      <c r="T64" s="54"/>
      <c r="U64" s="55">
        <f t="shared" ref="U64" si="64">U25+U34+U40+U44+U47+U59+U62</f>
        <v>0</v>
      </c>
      <c r="V64" s="53"/>
      <c r="W64" s="54"/>
      <c r="X64" s="55">
        <f t="shared" ref="X64" si="65">X25+X34+X40+X44+X47+X59+X62</f>
        <v>0</v>
      </c>
      <c r="Y64" s="225"/>
      <c r="Z64" s="225"/>
      <c r="AA64" s="226">
        <f t="shared" ref="AA64" si="66">AA25+AA34+AA40+AA44+AA47+AA59+AA62</f>
        <v>0</v>
      </c>
      <c r="AB64" s="53"/>
      <c r="AC64" s="54"/>
      <c r="AD64" s="55">
        <f>AD25+AD34+AD40+AD44+AD47+AD59+AD62</f>
        <v>0</v>
      </c>
      <c r="AE64" s="204">
        <f>AE62+AE59+AE47+AE44+AE40+AE34+AE25</f>
        <v>0</v>
      </c>
      <c r="AF64" s="204">
        <f>AF62+AF59+AF47+AF44+AF40+AF34+AF25</f>
        <v>0</v>
      </c>
      <c r="AG64" s="204">
        <f>AE64-AF64</f>
        <v>0</v>
      </c>
      <c r="AH64" s="53"/>
      <c r="AI64" s="54"/>
      <c r="AJ64" s="55">
        <f>AJ25+AJ34+AJ40+AJ44+AJ47+AJ59+AJ62</f>
        <v>0</v>
      </c>
      <c r="AK64" s="53"/>
      <c r="AL64" s="54"/>
      <c r="AM64" s="55">
        <f>AM25+AM34+AM40+AM44+AM47+AM59+AM62</f>
        <v>0</v>
      </c>
      <c r="AN64" s="53"/>
      <c r="AO64" s="54"/>
      <c r="AP64" s="55">
        <f>AP25+AP34+AP40+AP44+AP47+AP59+AP62</f>
        <v>0</v>
      </c>
      <c r="AQ64" s="53"/>
      <c r="AR64" s="54"/>
      <c r="AS64" s="55">
        <f>AS25+AS34+AS40+AS44+AS47+AS59+AS62</f>
        <v>0</v>
      </c>
      <c r="AT64" s="80">
        <f>F64+I64+L64+O64+U64+X64+AA64+AD64+AM64+AP64+AS64+AJ64</f>
        <v>0</v>
      </c>
      <c r="AU64" s="209">
        <f>AT64</f>
        <v>0</v>
      </c>
      <c r="AV64" s="210">
        <f>AV62+AV59+AV47+AV44+AV40+AV34+AV25</f>
        <v>0</v>
      </c>
      <c r="AW64" s="211">
        <f>AU64-AV64</f>
        <v>0</v>
      </c>
    </row>
  </sheetData>
  <sheetProtection sheet="1" formatCells="0" formatColumns="0" formatRows="0"/>
  <mergeCells count="2">
    <mergeCell ref="A16:B16"/>
    <mergeCell ref="C16:E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64"/>
  <sheetViews>
    <sheetView topLeftCell="A13" zoomScaleNormal="100" workbookViewId="0">
      <selection activeCell="C16" sqref="C16:E18"/>
    </sheetView>
  </sheetViews>
  <sheetFormatPr defaultColWidth="9" defaultRowHeight="16.5" x14ac:dyDescent="0.3"/>
  <cols>
    <col min="1" max="1" width="3.125" style="82" customWidth="1"/>
    <col min="2" max="2" width="21.125" style="83" bestFit="1" customWidth="1"/>
    <col min="3" max="3" width="35.625" style="82" customWidth="1"/>
    <col min="4" max="17" width="8.5" style="82" customWidth="1"/>
    <col min="18" max="18" width="10.5" style="82" customWidth="1"/>
    <col min="19" max="28" width="8.5" style="82" customWidth="1"/>
    <col min="29" max="32" width="9" style="82"/>
    <col min="33" max="33" width="9.5" style="82" customWidth="1"/>
    <col min="34" max="16384" width="9" style="82"/>
  </cols>
  <sheetData>
    <row r="1" spans="1:5" x14ac:dyDescent="0.3">
      <c r="D1" s="84"/>
    </row>
    <row r="2" spans="1:5" ht="15.75" customHeight="1" x14ac:dyDescent="0.3">
      <c r="A2" s="17" t="s">
        <v>62</v>
      </c>
      <c r="B2" s="14"/>
      <c r="C2" s="14"/>
      <c r="D2" s="15"/>
      <c r="E2" s="15"/>
    </row>
    <row r="3" spans="1:5" ht="15.75" customHeight="1" x14ac:dyDescent="0.3">
      <c r="A3" s="17"/>
      <c r="B3" s="14"/>
      <c r="C3" s="14"/>
      <c r="D3" s="15"/>
      <c r="E3" s="15"/>
    </row>
    <row r="4" spans="1:5" ht="15.75" customHeight="1" x14ac:dyDescent="0.3">
      <c r="A4" s="18" t="s">
        <v>58</v>
      </c>
      <c r="B4" s="14"/>
      <c r="C4" s="14"/>
      <c r="D4" s="15"/>
      <c r="E4" s="15"/>
    </row>
    <row r="5" spans="1:5" ht="15.75" customHeight="1" x14ac:dyDescent="0.3">
      <c r="A5" s="18"/>
      <c r="B5" s="14"/>
      <c r="C5" s="14"/>
      <c r="D5" s="15"/>
      <c r="E5" s="15"/>
    </row>
    <row r="6" spans="1:5" ht="15.75" customHeight="1" x14ac:dyDescent="0.3">
      <c r="A6" s="13"/>
      <c r="B6" s="14"/>
      <c r="C6" s="14"/>
      <c r="D6" s="14"/>
      <c r="E6" s="14"/>
    </row>
    <row r="7" spans="1:5" ht="15.75" customHeight="1" x14ac:dyDescent="0.3">
      <c r="A7" s="19" t="s">
        <v>0</v>
      </c>
      <c r="B7" s="14"/>
      <c r="C7" s="85" t="s">
        <v>61</v>
      </c>
      <c r="D7" s="85"/>
      <c r="E7" s="85"/>
    </row>
    <row r="8" spans="1:5" ht="15.75" customHeight="1" x14ac:dyDescent="0.3">
      <c r="A8" s="13"/>
      <c r="B8" s="14"/>
      <c r="C8" s="20"/>
      <c r="D8" s="20"/>
      <c r="E8" s="14"/>
    </row>
    <row r="9" spans="1:5" ht="15.75" customHeight="1" x14ac:dyDescent="0.3">
      <c r="A9" s="13" t="s">
        <v>1</v>
      </c>
      <c r="B9" s="14"/>
      <c r="C9" s="85"/>
      <c r="D9" s="21" t="s">
        <v>2</v>
      </c>
      <c r="E9" s="85"/>
    </row>
    <row r="10" spans="1:5" ht="15.75" customHeight="1" x14ac:dyDescent="0.3">
      <c r="A10" s="13"/>
      <c r="B10" s="14"/>
      <c r="C10" s="14"/>
      <c r="D10" s="14"/>
      <c r="E10" s="14"/>
    </row>
    <row r="11" spans="1:5" ht="15.75" customHeight="1" x14ac:dyDescent="0.3">
      <c r="A11" s="13" t="s">
        <v>3</v>
      </c>
      <c r="B11" s="14"/>
      <c r="C11" s="85"/>
      <c r="D11" s="14"/>
      <c r="E11" s="14"/>
    </row>
    <row r="12" spans="1:5" ht="15.75" customHeight="1" x14ac:dyDescent="0.3">
      <c r="A12" s="13" t="s">
        <v>4</v>
      </c>
      <c r="B12" s="14"/>
      <c r="C12" s="85"/>
      <c r="D12" s="14"/>
      <c r="E12" s="14"/>
    </row>
    <row r="13" spans="1:5" ht="15.75" customHeight="1" x14ac:dyDescent="0.3">
      <c r="A13" s="13" t="s">
        <v>5</v>
      </c>
      <c r="B13" s="14"/>
      <c r="C13" s="85"/>
      <c r="D13" s="14"/>
      <c r="E13" s="14"/>
    </row>
    <row r="14" spans="1:5" ht="15.75" customHeight="1" x14ac:dyDescent="0.3">
      <c r="A14" s="13" t="s">
        <v>6</v>
      </c>
      <c r="B14" s="14"/>
      <c r="C14" s="85"/>
      <c r="D14" s="14"/>
      <c r="E14" s="14"/>
    </row>
    <row r="15" spans="1:5" x14ac:dyDescent="0.3">
      <c r="D15" s="84"/>
    </row>
    <row r="16" spans="1:5" ht="47.25" customHeight="1" x14ac:dyDescent="0.3">
      <c r="A16" s="234" t="s">
        <v>99</v>
      </c>
      <c r="B16" s="234"/>
      <c r="C16" s="236" t="s">
        <v>103</v>
      </c>
      <c r="D16" s="236"/>
      <c r="E16" s="236"/>
    </row>
    <row r="17" spans="1:49" x14ac:dyDescent="0.3">
      <c r="A17"/>
      <c r="B17" s="12"/>
      <c r="C17" s="236"/>
      <c r="D17" s="236"/>
      <c r="E17" s="236"/>
    </row>
    <row r="18" spans="1:49" x14ac:dyDescent="0.3">
      <c r="A18"/>
      <c r="B18" s="12"/>
      <c r="C18" s="236"/>
      <c r="D18" s="236"/>
      <c r="E18" s="236"/>
    </row>
    <row r="19" spans="1:49" x14ac:dyDescent="0.3">
      <c r="D19" s="84"/>
    </row>
    <row r="20" spans="1:49" ht="17.25" thickBot="1" x14ac:dyDescent="0.35">
      <c r="A20" s="16" t="s">
        <v>75</v>
      </c>
      <c r="B20" s="86"/>
      <c r="C20" s="87"/>
      <c r="D20" s="14"/>
      <c r="E20" s="14"/>
      <c r="F20" s="15"/>
      <c r="G20" s="14"/>
      <c r="H20" s="14"/>
      <c r="I20" s="15"/>
      <c r="J20" s="14"/>
      <c r="K20" s="14"/>
      <c r="L20" s="15"/>
      <c r="M20" s="15"/>
      <c r="N20" s="15"/>
      <c r="O20" s="15"/>
      <c r="P20" s="212" t="s">
        <v>100</v>
      </c>
      <c r="Q20" s="2"/>
      <c r="R20" s="2"/>
      <c r="S20" s="15"/>
      <c r="T20" s="15"/>
      <c r="U20" s="15"/>
      <c r="V20" s="15"/>
      <c r="W20" s="15"/>
      <c r="X20" s="15"/>
      <c r="Y20" s="15"/>
      <c r="Z20" s="15"/>
      <c r="AA20" s="15"/>
      <c r="AB20" s="15"/>
      <c r="AE20" s="212" t="s">
        <v>101</v>
      </c>
      <c r="AF20" s="2"/>
      <c r="AG20" s="2"/>
      <c r="AU20" s="212" t="s">
        <v>102</v>
      </c>
      <c r="AV20"/>
      <c r="AW20"/>
    </row>
    <row r="21" spans="1:49" ht="13.5" customHeight="1" x14ac:dyDescent="0.3">
      <c r="A21" s="88"/>
      <c r="B21" s="89"/>
      <c r="C21" s="90"/>
      <c r="D21" s="159" t="s">
        <v>76</v>
      </c>
      <c r="E21" s="160"/>
      <c r="F21" s="161"/>
      <c r="G21" s="159" t="s">
        <v>77</v>
      </c>
      <c r="H21" s="160"/>
      <c r="I21" s="161"/>
      <c r="J21" s="159" t="s">
        <v>78</v>
      </c>
      <c r="K21" s="160"/>
      <c r="L21" s="161"/>
      <c r="M21" s="159" t="s">
        <v>79</v>
      </c>
      <c r="N21" s="160"/>
      <c r="O21" s="161"/>
      <c r="P21" s="201" t="s">
        <v>90</v>
      </c>
      <c r="Q21" s="202"/>
      <c r="R21" s="203"/>
      <c r="S21" s="159" t="s">
        <v>80</v>
      </c>
      <c r="T21" s="160"/>
      <c r="U21" s="161"/>
      <c r="V21" s="159" t="s">
        <v>81</v>
      </c>
      <c r="W21" s="160"/>
      <c r="X21" s="160"/>
      <c r="Y21" s="159" t="s">
        <v>82</v>
      </c>
      <c r="Z21" s="160"/>
      <c r="AA21" s="161"/>
      <c r="AB21" s="160" t="s">
        <v>83</v>
      </c>
      <c r="AC21" s="160"/>
      <c r="AD21" s="161"/>
      <c r="AE21" s="201" t="s">
        <v>97</v>
      </c>
      <c r="AF21" s="202"/>
      <c r="AG21" s="203"/>
      <c r="AH21" s="160" t="s">
        <v>84</v>
      </c>
      <c r="AI21" s="160"/>
      <c r="AJ21" s="161"/>
      <c r="AK21" s="160" t="s">
        <v>85</v>
      </c>
      <c r="AL21" s="160"/>
      <c r="AM21" s="161"/>
      <c r="AN21" s="160" t="s">
        <v>86</v>
      </c>
      <c r="AO21" s="160"/>
      <c r="AP21" s="161"/>
      <c r="AQ21" s="160" t="s">
        <v>87</v>
      </c>
      <c r="AR21" s="160"/>
      <c r="AS21" s="161"/>
      <c r="AT21" s="56" t="s">
        <v>7</v>
      </c>
      <c r="AU21" s="201" t="s">
        <v>98</v>
      </c>
      <c r="AV21" s="202"/>
      <c r="AW21" s="203"/>
    </row>
    <row r="22" spans="1:49" ht="13.5" customHeight="1" x14ac:dyDescent="0.3">
      <c r="A22" s="91"/>
      <c r="B22" s="92" t="s">
        <v>8</v>
      </c>
      <c r="C22" s="93" t="s">
        <v>55</v>
      </c>
      <c r="D22" s="94" t="s">
        <v>12</v>
      </c>
      <c r="E22" s="95" t="s">
        <v>10</v>
      </c>
      <c r="F22" s="96" t="s">
        <v>11</v>
      </c>
      <c r="G22" s="94" t="s">
        <v>12</v>
      </c>
      <c r="H22" s="95" t="s">
        <v>10</v>
      </c>
      <c r="I22" s="96" t="s">
        <v>11</v>
      </c>
      <c r="J22" s="94" t="s">
        <v>9</v>
      </c>
      <c r="K22" s="95" t="s">
        <v>10</v>
      </c>
      <c r="L22" s="96" t="s">
        <v>11</v>
      </c>
      <c r="M22" s="94" t="s">
        <v>9</v>
      </c>
      <c r="N22" s="95" t="s">
        <v>10</v>
      </c>
      <c r="O22" s="96" t="s">
        <v>11</v>
      </c>
      <c r="P22" s="195" t="s">
        <v>91</v>
      </c>
      <c r="Q22" s="198" t="s">
        <v>94</v>
      </c>
      <c r="R22" s="187"/>
      <c r="S22" s="94" t="s">
        <v>9</v>
      </c>
      <c r="T22" s="95" t="s">
        <v>10</v>
      </c>
      <c r="U22" s="96" t="s">
        <v>11</v>
      </c>
      <c r="V22" s="94" t="s">
        <v>9</v>
      </c>
      <c r="W22" s="95" t="s">
        <v>10</v>
      </c>
      <c r="X22" s="96" t="s">
        <v>11</v>
      </c>
      <c r="Y22" s="94" t="s">
        <v>9</v>
      </c>
      <c r="Z22" s="95" t="s">
        <v>10</v>
      </c>
      <c r="AA22" s="96" t="s">
        <v>11</v>
      </c>
      <c r="AB22" s="94" t="s">
        <v>9</v>
      </c>
      <c r="AC22" s="95" t="s">
        <v>10</v>
      </c>
      <c r="AD22" s="96" t="s">
        <v>11</v>
      </c>
      <c r="AE22" s="195" t="s">
        <v>91</v>
      </c>
      <c r="AF22" s="198" t="s">
        <v>94</v>
      </c>
      <c r="AG22" s="187"/>
      <c r="AH22" s="94" t="s">
        <v>9</v>
      </c>
      <c r="AI22" s="95" t="s">
        <v>10</v>
      </c>
      <c r="AJ22" s="96" t="s">
        <v>11</v>
      </c>
      <c r="AK22" s="94" t="s">
        <v>9</v>
      </c>
      <c r="AL22" s="95" t="s">
        <v>10</v>
      </c>
      <c r="AM22" s="96" t="s">
        <v>11</v>
      </c>
      <c r="AN22" s="94" t="s">
        <v>9</v>
      </c>
      <c r="AO22" s="95" t="s">
        <v>10</v>
      </c>
      <c r="AP22" s="96" t="s">
        <v>11</v>
      </c>
      <c r="AQ22" s="94" t="s">
        <v>9</v>
      </c>
      <c r="AR22" s="95" t="s">
        <v>10</v>
      </c>
      <c r="AS22" s="96" t="s">
        <v>11</v>
      </c>
      <c r="AT22" s="97"/>
      <c r="AU22" s="195" t="s">
        <v>91</v>
      </c>
      <c r="AV22" s="198" t="s">
        <v>94</v>
      </c>
      <c r="AW22" s="187"/>
    </row>
    <row r="23" spans="1:49" ht="13.5" customHeight="1" x14ac:dyDescent="0.3">
      <c r="A23" s="98"/>
      <c r="B23" s="99"/>
      <c r="C23" s="100"/>
      <c r="D23" s="101" t="s">
        <v>13</v>
      </c>
      <c r="E23" s="102" t="s">
        <v>13</v>
      </c>
      <c r="F23" s="103" t="s">
        <v>14</v>
      </c>
      <c r="G23" s="101" t="s">
        <v>13</v>
      </c>
      <c r="H23" s="102" t="s">
        <v>13</v>
      </c>
      <c r="I23" s="103" t="s">
        <v>14</v>
      </c>
      <c r="J23" s="101" t="s">
        <v>13</v>
      </c>
      <c r="K23" s="102" t="s">
        <v>13</v>
      </c>
      <c r="L23" s="103" t="s">
        <v>14</v>
      </c>
      <c r="M23" s="101" t="s">
        <v>13</v>
      </c>
      <c r="N23" s="102" t="s">
        <v>13</v>
      </c>
      <c r="O23" s="103" t="s">
        <v>14</v>
      </c>
      <c r="P23" s="196" t="s">
        <v>92</v>
      </c>
      <c r="Q23" s="199" t="s">
        <v>95</v>
      </c>
      <c r="R23" s="188" t="s">
        <v>96</v>
      </c>
      <c r="S23" s="101" t="s">
        <v>13</v>
      </c>
      <c r="T23" s="102" t="s">
        <v>13</v>
      </c>
      <c r="U23" s="103" t="s">
        <v>14</v>
      </c>
      <c r="V23" s="101" t="s">
        <v>13</v>
      </c>
      <c r="W23" s="102" t="s">
        <v>13</v>
      </c>
      <c r="X23" s="103" t="s">
        <v>14</v>
      </c>
      <c r="Y23" s="101" t="s">
        <v>13</v>
      </c>
      <c r="Z23" s="102" t="s">
        <v>13</v>
      </c>
      <c r="AA23" s="103" t="s">
        <v>14</v>
      </c>
      <c r="AB23" s="101" t="s">
        <v>13</v>
      </c>
      <c r="AC23" s="102" t="s">
        <v>13</v>
      </c>
      <c r="AD23" s="103" t="s">
        <v>14</v>
      </c>
      <c r="AE23" s="196" t="s">
        <v>92</v>
      </c>
      <c r="AF23" s="199" t="s">
        <v>95</v>
      </c>
      <c r="AG23" s="188" t="s">
        <v>96</v>
      </c>
      <c r="AH23" s="101" t="s">
        <v>13</v>
      </c>
      <c r="AI23" s="102" t="s">
        <v>13</v>
      </c>
      <c r="AJ23" s="103" t="s">
        <v>14</v>
      </c>
      <c r="AK23" s="101" t="s">
        <v>13</v>
      </c>
      <c r="AL23" s="102" t="s">
        <v>13</v>
      </c>
      <c r="AM23" s="103" t="s">
        <v>14</v>
      </c>
      <c r="AN23" s="101" t="s">
        <v>13</v>
      </c>
      <c r="AO23" s="102" t="s">
        <v>13</v>
      </c>
      <c r="AP23" s="103" t="s">
        <v>14</v>
      </c>
      <c r="AQ23" s="101" t="s">
        <v>13</v>
      </c>
      <c r="AR23" s="102" t="s">
        <v>13</v>
      </c>
      <c r="AS23" s="103" t="s">
        <v>14</v>
      </c>
      <c r="AT23" s="104" t="s">
        <v>15</v>
      </c>
      <c r="AU23" s="196" t="s">
        <v>92</v>
      </c>
      <c r="AV23" s="199" t="s">
        <v>95</v>
      </c>
      <c r="AW23" s="188" t="s">
        <v>96</v>
      </c>
    </row>
    <row r="24" spans="1:49" ht="13.5" customHeight="1" x14ac:dyDescent="0.3">
      <c r="A24" s="105"/>
      <c r="B24" s="106"/>
      <c r="C24" s="107"/>
      <c r="D24" s="108" t="s">
        <v>16</v>
      </c>
      <c r="E24" s="109" t="s">
        <v>16</v>
      </c>
      <c r="F24" s="110"/>
      <c r="G24" s="108" t="s">
        <v>16</v>
      </c>
      <c r="H24" s="109" t="s">
        <v>16</v>
      </c>
      <c r="I24" s="110"/>
      <c r="J24" s="108" t="s">
        <v>16</v>
      </c>
      <c r="K24" s="109" t="s">
        <v>16</v>
      </c>
      <c r="L24" s="110"/>
      <c r="M24" s="108" t="s">
        <v>16</v>
      </c>
      <c r="N24" s="109" t="s">
        <v>16</v>
      </c>
      <c r="O24" s="110"/>
      <c r="P24" s="197" t="s">
        <v>93</v>
      </c>
      <c r="Q24" s="200" t="s">
        <v>93</v>
      </c>
      <c r="R24" s="189"/>
      <c r="S24" s="108" t="s">
        <v>16</v>
      </c>
      <c r="T24" s="109" t="s">
        <v>16</v>
      </c>
      <c r="U24" s="110"/>
      <c r="V24" s="108" t="s">
        <v>16</v>
      </c>
      <c r="W24" s="109" t="s">
        <v>16</v>
      </c>
      <c r="X24" s="110"/>
      <c r="Y24" s="108" t="s">
        <v>16</v>
      </c>
      <c r="Z24" s="109" t="s">
        <v>16</v>
      </c>
      <c r="AA24" s="110"/>
      <c r="AB24" s="108" t="s">
        <v>16</v>
      </c>
      <c r="AC24" s="109" t="s">
        <v>16</v>
      </c>
      <c r="AD24" s="110"/>
      <c r="AE24" s="197" t="s">
        <v>93</v>
      </c>
      <c r="AF24" s="200" t="s">
        <v>93</v>
      </c>
      <c r="AG24" s="189"/>
      <c r="AH24" s="108" t="s">
        <v>16</v>
      </c>
      <c r="AI24" s="109" t="s">
        <v>16</v>
      </c>
      <c r="AJ24" s="110"/>
      <c r="AK24" s="108" t="s">
        <v>16</v>
      </c>
      <c r="AL24" s="109" t="s">
        <v>16</v>
      </c>
      <c r="AM24" s="110"/>
      <c r="AN24" s="108" t="s">
        <v>16</v>
      </c>
      <c r="AO24" s="109" t="s">
        <v>16</v>
      </c>
      <c r="AP24" s="110"/>
      <c r="AQ24" s="108" t="s">
        <v>16</v>
      </c>
      <c r="AR24" s="109" t="s">
        <v>16</v>
      </c>
      <c r="AS24" s="110"/>
      <c r="AT24" s="104" t="s">
        <v>14</v>
      </c>
      <c r="AU24" s="197"/>
      <c r="AV24" s="200"/>
      <c r="AW24" s="189"/>
    </row>
    <row r="25" spans="1:49" s="116" customFormat="1" ht="13.5" customHeight="1" x14ac:dyDescent="0.3">
      <c r="A25" s="105"/>
      <c r="B25" s="149" t="s">
        <v>17</v>
      </c>
      <c r="C25" s="111"/>
      <c r="D25" s="112"/>
      <c r="E25" s="113"/>
      <c r="F25" s="114">
        <f>SUM(F26:F33)</f>
        <v>207037.5</v>
      </c>
      <c r="G25" s="112"/>
      <c r="H25" s="113"/>
      <c r="I25" s="114">
        <f>SUM(I26:I33)</f>
        <v>187037.5</v>
      </c>
      <c r="J25" s="112"/>
      <c r="K25" s="113"/>
      <c r="L25" s="114">
        <f>SUM(L26:L33)</f>
        <v>187037.5</v>
      </c>
      <c r="M25" s="112"/>
      <c r="N25" s="113"/>
      <c r="O25" s="114">
        <f>SUM(O26:O33)</f>
        <v>187037.5</v>
      </c>
      <c r="P25" s="176">
        <f>SUM(P26:P33)</f>
        <v>768150</v>
      </c>
      <c r="Q25" s="168">
        <f>SUM(Q26:Q33)</f>
        <v>752100</v>
      </c>
      <c r="R25" s="76">
        <f>SUM(R26:R33)</f>
        <v>16050</v>
      </c>
      <c r="S25" s="112"/>
      <c r="T25" s="113"/>
      <c r="U25" s="114">
        <f t="shared" ref="U25" si="0">SUM(U26:U33)</f>
        <v>187037.5</v>
      </c>
      <c r="V25" s="112"/>
      <c r="W25" s="113"/>
      <c r="X25" s="114">
        <f t="shared" ref="X25" si="1">SUM(X26:X33)</f>
        <v>187037.5</v>
      </c>
      <c r="Y25" s="112"/>
      <c r="Z25" s="113"/>
      <c r="AA25" s="114">
        <f t="shared" ref="AA25" si="2">SUM(AA26:AA33)</f>
        <v>207037.5</v>
      </c>
      <c r="AB25" s="112"/>
      <c r="AC25" s="113"/>
      <c r="AD25" s="114">
        <f>SUM(AD26:AD33)</f>
        <v>187037.5</v>
      </c>
      <c r="AE25" s="176">
        <f>SUM(AE26:AE33)</f>
        <v>768150</v>
      </c>
      <c r="AF25" s="168">
        <f>SUM(AF26:AF33)</f>
        <v>752150</v>
      </c>
      <c r="AG25" s="76">
        <f>SUM(AG26:AG33)</f>
        <v>16000</v>
      </c>
      <c r="AH25" s="112"/>
      <c r="AI25" s="113"/>
      <c r="AJ25" s="114">
        <f>SUM(AJ26:AJ33)</f>
        <v>187037.5</v>
      </c>
      <c r="AK25" s="112"/>
      <c r="AL25" s="113"/>
      <c r="AM25" s="114">
        <f t="shared" ref="AM25" si="3">SUM(AM26:AM33)</f>
        <v>187037.5</v>
      </c>
      <c r="AN25" s="112"/>
      <c r="AO25" s="113"/>
      <c r="AP25" s="114">
        <f t="shared" ref="AP25" si="4">SUM(AP26:AP33)</f>
        <v>187037.5</v>
      </c>
      <c r="AQ25" s="112"/>
      <c r="AR25" s="113"/>
      <c r="AS25" s="114">
        <f t="shared" ref="AS25" si="5">SUM(AS26:AS33)</f>
        <v>207037.5</v>
      </c>
      <c r="AT25" s="115">
        <f>SUM(AT26:AT33)</f>
        <v>2304450</v>
      </c>
      <c r="AU25" s="176">
        <f>SUM(AU26:AU33)</f>
        <v>2304450</v>
      </c>
      <c r="AV25" s="168">
        <f>SUM(AV26:AV33)</f>
        <v>2272450</v>
      </c>
      <c r="AW25" s="76">
        <f>SUM(AW26:AW33)</f>
        <v>32000</v>
      </c>
    </row>
    <row r="26" spans="1:49" ht="45" x14ac:dyDescent="0.3">
      <c r="A26" s="117"/>
      <c r="B26" s="152" t="s">
        <v>18</v>
      </c>
      <c r="C26" s="118" t="s">
        <v>59</v>
      </c>
      <c r="D26" s="119">
        <v>100</v>
      </c>
      <c r="E26" s="120">
        <v>400</v>
      </c>
      <c r="F26" s="121">
        <f>D26*E26</f>
        <v>40000</v>
      </c>
      <c r="G26" s="119">
        <v>50</v>
      </c>
      <c r="H26" s="120">
        <v>400</v>
      </c>
      <c r="I26" s="121">
        <f t="shared" ref="I26:I33" si="6">G26*H26</f>
        <v>20000</v>
      </c>
      <c r="J26" s="119">
        <v>50</v>
      </c>
      <c r="K26" s="120">
        <v>400</v>
      </c>
      <c r="L26" s="121">
        <f t="shared" ref="L26:L33" si="7">J26*K26</f>
        <v>20000</v>
      </c>
      <c r="M26" s="119">
        <v>50</v>
      </c>
      <c r="N26" s="120">
        <v>400</v>
      </c>
      <c r="O26" s="121">
        <f t="shared" ref="O26:O33" si="8">M26*N26</f>
        <v>20000</v>
      </c>
      <c r="P26" s="190">
        <f>F26+I26+L26+O26</f>
        <v>100000</v>
      </c>
      <c r="Q26" s="213">
        <f>100000-16000</f>
        <v>84000</v>
      </c>
      <c r="R26" s="191">
        <f>P26-Q26</f>
        <v>16000</v>
      </c>
      <c r="S26" s="119">
        <v>50</v>
      </c>
      <c r="T26" s="120">
        <v>400</v>
      </c>
      <c r="U26" s="121">
        <f t="shared" ref="U26:U33" si="9">S26*T26</f>
        <v>20000</v>
      </c>
      <c r="V26" s="119">
        <v>50</v>
      </c>
      <c r="W26" s="120">
        <v>400</v>
      </c>
      <c r="X26" s="121">
        <f t="shared" ref="X26:X33" si="10">V26*W26</f>
        <v>20000</v>
      </c>
      <c r="Y26" s="119">
        <v>100</v>
      </c>
      <c r="Z26" s="120">
        <v>400</v>
      </c>
      <c r="AA26" s="121">
        <f t="shared" ref="AA26:AA33" si="11">Y26*Z26</f>
        <v>40000</v>
      </c>
      <c r="AB26" s="119">
        <v>50</v>
      </c>
      <c r="AC26" s="120">
        <v>400</v>
      </c>
      <c r="AD26" s="121">
        <f t="shared" ref="AD26:AD33" si="12">AB26*AC26</f>
        <v>20000</v>
      </c>
      <c r="AE26" s="190">
        <f>U26+X26+AA26+AD26</f>
        <v>100000</v>
      </c>
      <c r="AF26" s="213">
        <v>84000</v>
      </c>
      <c r="AG26" s="191">
        <f>AE26-AF26</f>
        <v>16000</v>
      </c>
      <c r="AH26" s="119">
        <v>50</v>
      </c>
      <c r="AI26" s="120">
        <v>400</v>
      </c>
      <c r="AJ26" s="121">
        <f t="shared" ref="AJ26:AJ33" si="13">AH26*AI26</f>
        <v>20000</v>
      </c>
      <c r="AK26" s="119">
        <v>50</v>
      </c>
      <c r="AL26" s="120">
        <v>400</v>
      </c>
      <c r="AM26" s="121">
        <f t="shared" ref="AM26:AM33" si="14">AK26*AL26</f>
        <v>20000</v>
      </c>
      <c r="AN26" s="119">
        <v>50</v>
      </c>
      <c r="AO26" s="120">
        <v>400</v>
      </c>
      <c r="AP26" s="121">
        <f t="shared" ref="AP26:AP33" si="15">AN26*AO26</f>
        <v>20000</v>
      </c>
      <c r="AQ26" s="119">
        <v>100</v>
      </c>
      <c r="AR26" s="120">
        <v>400</v>
      </c>
      <c r="AS26" s="121">
        <f t="shared" ref="AS26:AS33" si="16">AQ26*AR26</f>
        <v>40000</v>
      </c>
      <c r="AT26" s="122">
        <f t="shared" ref="AT26:AT33" si="17">F26+I26+L26+O26+U26+X26+AA26+AD26+AJ26+AM26+AP26+AS26</f>
        <v>300000</v>
      </c>
      <c r="AU26" s="190">
        <f>AT26</f>
        <v>300000</v>
      </c>
      <c r="AV26" s="213">
        <f>300000-32000</f>
        <v>268000</v>
      </c>
      <c r="AW26" s="191">
        <f>AU26-AV26</f>
        <v>32000</v>
      </c>
    </row>
    <row r="27" spans="1:49" ht="67.5" x14ac:dyDescent="0.3">
      <c r="A27" s="117"/>
      <c r="B27" s="152" t="s">
        <v>19</v>
      </c>
      <c r="C27" s="118" t="s">
        <v>88</v>
      </c>
      <c r="D27" s="158">
        <f>1649/4</f>
        <v>412.25</v>
      </c>
      <c r="E27" s="120">
        <v>350</v>
      </c>
      <c r="F27" s="121">
        <f>D27*E27</f>
        <v>144287.5</v>
      </c>
      <c r="G27" s="158">
        <f>1649/4</f>
        <v>412.25</v>
      </c>
      <c r="H27" s="120">
        <v>350</v>
      </c>
      <c r="I27" s="121">
        <f t="shared" si="6"/>
        <v>144287.5</v>
      </c>
      <c r="J27" s="158">
        <f>1649/4</f>
        <v>412.25</v>
      </c>
      <c r="K27" s="120">
        <v>350</v>
      </c>
      <c r="L27" s="121">
        <f t="shared" si="7"/>
        <v>144287.5</v>
      </c>
      <c r="M27" s="158">
        <f>1649/4</f>
        <v>412.25</v>
      </c>
      <c r="N27" s="120">
        <v>350</v>
      </c>
      <c r="O27" s="121">
        <f t="shared" si="8"/>
        <v>144287.5</v>
      </c>
      <c r="P27" s="190">
        <f>F27+I27+L27+O27</f>
        <v>577150</v>
      </c>
      <c r="Q27" s="213">
        <v>577100</v>
      </c>
      <c r="R27" s="191">
        <f t="shared" ref="R27:R47" si="18">P27-Q27</f>
        <v>50</v>
      </c>
      <c r="S27" s="158">
        <f>1649/4</f>
        <v>412.25</v>
      </c>
      <c r="T27" s="120">
        <v>350</v>
      </c>
      <c r="U27" s="121">
        <f t="shared" si="9"/>
        <v>144287.5</v>
      </c>
      <c r="V27" s="158">
        <f>1649/4</f>
        <v>412.25</v>
      </c>
      <c r="W27" s="120">
        <v>350</v>
      </c>
      <c r="X27" s="121">
        <f t="shared" si="10"/>
        <v>144287.5</v>
      </c>
      <c r="Y27" s="158">
        <f>1649/4</f>
        <v>412.25</v>
      </c>
      <c r="Z27" s="120">
        <v>350</v>
      </c>
      <c r="AA27" s="121">
        <f t="shared" si="11"/>
        <v>144287.5</v>
      </c>
      <c r="AB27" s="158">
        <f>1649/4</f>
        <v>412.25</v>
      </c>
      <c r="AC27" s="120">
        <v>350</v>
      </c>
      <c r="AD27" s="121">
        <f t="shared" si="12"/>
        <v>144287.5</v>
      </c>
      <c r="AE27" s="190">
        <f>U27+X27+AA27+AD27</f>
        <v>577150</v>
      </c>
      <c r="AF27" s="213">
        <v>577150</v>
      </c>
      <c r="AG27" s="191">
        <f t="shared" ref="AG27:AG33" si="19">AE27-AF27</f>
        <v>0</v>
      </c>
      <c r="AH27" s="158">
        <f>1649/4</f>
        <v>412.25</v>
      </c>
      <c r="AI27" s="120">
        <v>350</v>
      </c>
      <c r="AJ27" s="121">
        <f t="shared" si="13"/>
        <v>144287.5</v>
      </c>
      <c r="AK27" s="158">
        <f>1649/4</f>
        <v>412.25</v>
      </c>
      <c r="AL27" s="120">
        <v>350</v>
      </c>
      <c r="AM27" s="121">
        <f t="shared" si="14"/>
        <v>144287.5</v>
      </c>
      <c r="AN27" s="158">
        <f>1649/4</f>
        <v>412.25</v>
      </c>
      <c r="AO27" s="120">
        <v>350</v>
      </c>
      <c r="AP27" s="121">
        <f t="shared" si="15"/>
        <v>144287.5</v>
      </c>
      <c r="AQ27" s="158">
        <f>1649/4</f>
        <v>412.25</v>
      </c>
      <c r="AR27" s="120">
        <v>350</v>
      </c>
      <c r="AS27" s="121">
        <f t="shared" si="16"/>
        <v>144287.5</v>
      </c>
      <c r="AT27" s="122">
        <f t="shared" si="17"/>
        <v>1731450</v>
      </c>
      <c r="AU27" s="190">
        <f t="shared" ref="AU27:AU63" si="20">AT27</f>
        <v>1731450</v>
      </c>
      <c r="AV27" s="213">
        <v>1731450</v>
      </c>
      <c r="AW27" s="191">
        <f t="shared" ref="AW27:AW33" si="21">AU27-AV27</f>
        <v>0</v>
      </c>
    </row>
    <row r="28" spans="1:49" ht="33.75" x14ac:dyDescent="0.3">
      <c r="A28" s="117"/>
      <c r="B28" s="152" t="s">
        <v>20</v>
      </c>
      <c r="C28" s="118" t="s">
        <v>65</v>
      </c>
      <c r="D28" s="119">
        <v>130</v>
      </c>
      <c r="E28" s="120">
        <v>175</v>
      </c>
      <c r="F28" s="121">
        <f>D28*E28</f>
        <v>22750</v>
      </c>
      <c r="G28" s="119">
        <v>130</v>
      </c>
      <c r="H28" s="120">
        <v>175</v>
      </c>
      <c r="I28" s="121">
        <f t="shared" si="6"/>
        <v>22750</v>
      </c>
      <c r="J28" s="119">
        <v>130</v>
      </c>
      <c r="K28" s="120">
        <v>175</v>
      </c>
      <c r="L28" s="121">
        <f t="shared" si="7"/>
        <v>22750</v>
      </c>
      <c r="M28" s="119">
        <v>130</v>
      </c>
      <c r="N28" s="120">
        <v>175</v>
      </c>
      <c r="O28" s="121">
        <f t="shared" si="8"/>
        <v>22750</v>
      </c>
      <c r="P28" s="190">
        <f>F28+I28+L28+O28</f>
        <v>91000</v>
      </c>
      <c r="Q28" s="213">
        <v>91000</v>
      </c>
      <c r="R28" s="191">
        <f t="shared" si="18"/>
        <v>0</v>
      </c>
      <c r="S28" s="119">
        <v>130</v>
      </c>
      <c r="T28" s="120">
        <v>175</v>
      </c>
      <c r="U28" s="121">
        <f t="shared" si="9"/>
        <v>22750</v>
      </c>
      <c r="V28" s="119">
        <v>130</v>
      </c>
      <c r="W28" s="120">
        <v>175</v>
      </c>
      <c r="X28" s="121">
        <f t="shared" si="10"/>
        <v>22750</v>
      </c>
      <c r="Y28" s="119">
        <v>130</v>
      </c>
      <c r="Z28" s="120">
        <v>175</v>
      </c>
      <c r="AA28" s="121">
        <f t="shared" si="11"/>
        <v>22750</v>
      </c>
      <c r="AB28" s="119">
        <v>130</v>
      </c>
      <c r="AC28" s="120">
        <v>175</v>
      </c>
      <c r="AD28" s="121">
        <f t="shared" si="12"/>
        <v>22750</v>
      </c>
      <c r="AE28" s="190">
        <f>U28+X28+AA28+AD28</f>
        <v>91000</v>
      </c>
      <c r="AF28" s="213">
        <v>91000</v>
      </c>
      <c r="AG28" s="191">
        <f t="shared" si="19"/>
        <v>0</v>
      </c>
      <c r="AH28" s="119">
        <v>130</v>
      </c>
      <c r="AI28" s="120">
        <v>175</v>
      </c>
      <c r="AJ28" s="121">
        <f t="shared" si="13"/>
        <v>22750</v>
      </c>
      <c r="AK28" s="119">
        <v>130</v>
      </c>
      <c r="AL28" s="120">
        <v>175</v>
      </c>
      <c r="AM28" s="121">
        <f t="shared" si="14"/>
        <v>22750</v>
      </c>
      <c r="AN28" s="119">
        <v>130</v>
      </c>
      <c r="AO28" s="120">
        <v>175</v>
      </c>
      <c r="AP28" s="121">
        <f t="shared" si="15"/>
        <v>22750</v>
      </c>
      <c r="AQ28" s="119">
        <v>130</v>
      </c>
      <c r="AR28" s="120">
        <v>175</v>
      </c>
      <c r="AS28" s="121">
        <f t="shared" si="16"/>
        <v>22750</v>
      </c>
      <c r="AT28" s="122">
        <f t="shared" si="17"/>
        <v>273000</v>
      </c>
      <c r="AU28" s="190">
        <f t="shared" si="20"/>
        <v>273000</v>
      </c>
      <c r="AV28" s="213">
        <v>273000</v>
      </c>
      <c r="AW28" s="191">
        <f t="shared" si="21"/>
        <v>0</v>
      </c>
    </row>
    <row r="29" spans="1:49" ht="13.5" customHeight="1" x14ac:dyDescent="0.3">
      <c r="A29" s="117"/>
      <c r="B29" s="152" t="s">
        <v>21</v>
      </c>
      <c r="C29" s="118"/>
      <c r="D29" s="119"/>
      <c r="E29" s="120"/>
      <c r="F29" s="121">
        <f t="shared" ref="F29:F32" si="22">D29*E29</f>
        <v>0</v>
      </c>
      <c r="G29" s="119"/>
      <c r="H29" s="120"/>
      <c r="I29" s="121">
        <f t="shared" si="6"/>
        <v>0</v>
      </c>
      <c r="J29" s="119"/>
      <c r="K29" s="120"/>
      <c r="L29" s="121">
        <f t="shared" si="7"/>
        <v>0</v>
      </c>
      <c r="M29" s="119"/>
      <c r="N29" s="120"/>
      <c r="O29" s="121">
        <f t="shared" si="8"/>
        <v>0</v>
      </c>
      <c r="P29" s="190">
        <f t="shared" ref="P29:P39" si="23">F29+I29+L29+O29</f>
        <v>0</v>
      </c>
      <c r="Q29" s="213"/>
      <c r="R29" s="191">
        <f t="shared" si="18"/>
        <v>0</v>
      </c>
      <c r="S29" s="119"/>
      <c r="T29" s="120"/>
      <c r="U29" s="121">
        <f t="shared" si="9"/>
        <v>0</v>
      </c>
      <c r="V29" s="119"/>
      <c r="W29" s="120"/>
      <c r="X29" s="121">
        <f t="shared" si="10"/>
        <v>0</v>
      </c>
      <c r="Y29" s="119"/>
      <c r="Z29" s="120"/>
      <c r="AA29" s="121">
        <f t="shared" si="11"/>
        <v>0</v>
      </c>
      <c r="AB29" s="119"/>
      <c r="AC29" s="120"/>
      <c r="AD29" s="121">
        <f t="shared" si="12"/>
        <v>0</v>
      </c>
      <c r="AE29" s="190">
        <f t="shared" ref="AE29:AE33" si="24">U29+X29+AA29+AD29</f>
        <v>0</v>
      </c>
      <c r="AF29" s="213"/>
      <c r="AG29" s="191">
        <f t="shared" si="19"/>
        <v>0</v>
      </c>
      <c r="AH29" s="119"/>
      <c r="AI29" s="120"/>
      <c r="AJ29" s="121">
        <f t="shared" si="13"/>
        <v>0</v>
      </c>
      <c r="AK29" s="119"/>
      <c r="AL29" s="120"/>
      <c r="AM29" s="121">
        <f t="shared" si="14"/>
        <v>0</v>
      </c>
      <c r="AN29" s="119"/>
      <c r="AO29" s="120"/>
      <c r="AP29" s="121">
        <f t="shared" si="15"/>
        <v>0</v>
      </c>
      <c r="AQ29" s="119"/>
      <c r="AR29" s="120"/>
      <c r="AS29" s="121">
        <f t="shared" si="16"/>
        <v>0</v>
      </c>
      <c r="AT29" s="122">
        <f t="shared" si="17"/>
        <v>0</v>
      </c>
      <c r="AU29" s="190">
        <f t="shared" si="20"/>
        <v>0</v>
      </c>
      <c r="AV29" s="213"/>
      <c r="AW29" s="191">
        <f t="shared" si="21"/>
        <v>0</v>
      </c>
    </row>
    <row r="30" spans="1:49" ht="13.5" customHeight="1" x14ac:dyDescent="0.3">
      <c r="A30" s="117"/>
      <c r="B30" s="152" t="s">
        <v>22</v>
      </c>
      <c r="C30" s="118"/>
      <c r="D30" s="119"/>
      <c r="E30" s="120"/>
      <c r="F30" s="121">
        <f t="shared" si="22"/>
        <v>0</v>
      </c>
      <c r="G30" s="119"/>
      <c r="H30" s="120"/>
      <c r="I30" s="121">
        <f t="shared" si="6"/>
        <v>0</v>
      </c>
      <c r="J30" s="119"/>
      <c r="K30" s="120"/>
      <c r="L30" s="121">
        <f t="shared" si="7"/>
        <v>0</v>
      </c>
      <c r="M30" s="119"/>
      <c r="N30" s="120"/>
      <c r="O30" s="121">
        <f t="shared" si="8"/>
        <v>0</v>
      </c>
      <c r="P30" s="190">
        <f t="shared" si="23"/>
        <v>0</v>
      </c>
      <c r="Q30" s="213"/>
      <c r="R30" s="191">
        <f t="shared" si="18"/>
        <v>0</v>
      </c>
      <c r="S30" s="119"/>
      <c r="T30" s="120"/>
      <c r="U30" s="121">
        <f t="shared" si="9"/>
        <v>0</v>
      </c>
      <c r="V30" s="119"/>
      <c r="W30" s="120"/>
      <c r="X30" s="121">
        <f t="shared" si="10"/>
        <v>0</v>
      </c>
      <c r="Y30" s="119"/>
      <c r="Z30" s="120"/>
      <c r="AA30" s="121">
        <f t="shared" si="11"/>
        <v>0</v>
      </c>
      <c r="AB30" s="119"/>
      <c r="AC30" s="120"/>
      <c r="AD30" s="121">
        <f t="shared" si="12"/>
        <v>0</v>
      </c>
      <c r="AE30" s="190">
        <f t="shared" si="24"/>
        <v>0</v>
      </c>
      <c r="AF30" s="213"/>
      <c r="AG30" s="191">
        <f t="shared" si="19"/>
        <v>0</v>
      </c>
      <c r="AH30" s="119"/>
      <c r="AI30" s="120"/>
      <c r="AJ30" s="121">
        <f t="shared" si="13"/>
        <v>0</v>
      </c>
      <c r="AK30" s="119"/>
      <c r="AL30" s="120"/>
      <c r="AM30" s="121">
        <f t="shared" si="14"/>
        <v>0</v>
      </c>
      <c r="AN30" s="119"/>
      <c r="AO30" s="120"/>
      <c r="AP30" s="121">
        <f t="shared" si="15"/>
        <v>0</v>
      </c>
      <c r="AQ30" s="119"/>
      <c r="AR30" s="120"/>
      <c r="AS30" s="121">
        <f t="shared" si="16"/>
        <v>0</v>
      </c>
      <c r="AT30" s="122">
        <f t="shared" si="17"/>
        <v>0</v>
      </c>
      <c r="AU30" s="190">
        <f t="shared" si="20"/>
        <v>0</v>
      </c>
      <c r="AV30" s="213"/>
      <c r="AW30" s="191">
        <f t="shared" si="21"/>
        <v>0</v>
      </c>
    </row>
    <row r="31" spans="1:49" ht="13.5" customHeight="1" x14ac:dyDescent="0.3">
      <c r="A31" s="117"/>
      <c r="B31" s="152" t="s">
        <v>23</v>
      </c>
      <c r="C31" s="118"/>
      <c r="D31" s="119"/>
      <c r="E31" s="120"/>
      <c r="F31" s="121">
        <f t="shared" si="22"/>
        <v>0</v>
      </c>
      <c r="G31" s="119"/>
      <c r="H31" s="120"/>
      <c r="I31" s="121">
        <f t="shared" si="6"/>
        <v>0</v>
      </c>
      <c r="J31" s="119"/>
      <c r="K31" s="120"/>
      <c r="L31" s="121">
        <f t="shared" si="7"/>
        <v>0</v>
      </c>
      <c r="M31" s="119"/>
      <c r="N31" s="120"/>
      <c r="O31" s="121">
        <f t="shared" si="8"/>
        <v>0</v>
      </c>
      <c r="P31" s="190">
        <f t="shared" si="23"/>
        <v>0</v>
      </c>
      <c r="Q31" s="213"/>
      <c r="R31" s="191">
        <f t="shared" si="18"/>
        <v>0</v>
      </c>
      <c r="S31" s="119"/>
      <c r="T31" s="120"/>
      <c r="U31" s="121">
        <f t="shared" si="9"/>
        <v>0</v>
      </c>
      <c r="V31" s="119"/>
      <c r="W31" s="120"/>
      <c r="X31" s="121">
        <f t="shared" si="10"/>
        <v>0</v>
      </c>
      <c r="Y31" s="119"/>
      <c r="Z31" s="120"/>
      <c r="AA31" s="121">
        <f t="shared" si="11"/>
        <v>0</v>
      </c>
      <c r="AB31" s="119"/>
      <c r="AC31" s="120"/>
      <c r="AD31" s="121">
        <f t="shared" si="12"/>
        <v>0</v>
      </c>
      <c r="AE31" s="190">
        <f t="shared" si="24"/>
        <v>0</v>
      </c>
      <c r="AF31" s="213"/>
      <c r="AG31" s="191">
        <f t="shared" si="19"/>
        <v>0</v>
      </c>
      <c r="AH31" s="119"/>
      <c r="AI31" s="120"/>
      <c r="AJ31" s="121">
        <f t="shared" si="13"/>
        <v>0</v>
      </c>
      <c r="AK31" s="119"/>
      <c r="AL31" s="120"/>
      <c r="AM31" s="121">
        <f t="shared" si="14"/>
        <v>0</v>
      </c>
      <c r="AN31" s="119"/>
      <c r="AO31" s="120"/>
      <c r="AP31" s="121">
        <f t="shared" si="15"/>
        <v>0</v>
      </c>
      <c r="AQ31" s="119"/>
      <c r="AR31" s="120"/>
      <c r="AS31" s="121">
        <f t="shared" si="16"/>
        <v>0</v>
      </c>
      <c r="AT31" s="122">
        <f t="shared" si="17"/>
        <v>0</v>
      </c>
      <c r="AU31" s="190">
        <f t="shared" si="20"/>
        <v>0</v>
      </c>
      <c r="AV31" s="213"/>
      <c r="AW31" s="191">
        <f t="shared" si="21"/>
        <v>0</v>
      </c>
    </row>
    <row r="32" spans="1:49" ht="13.5" customHeight="1" x14ac:dyDescent="0.3">
      <c r="A32" s="117"/>
      <c r="B32" s="152" t="s">
        <v>24</v>
      </c>
      <c r="C32" s="118"/>
      <c r="D32" s="119"/>
      <c r="E32" s="120"/>
      <c r="F32" s="121">
        <f t="shared" si="22"/>
        <v>0</v>
      </c>
      <c r="G32" s="119"/>
      <c r="H32" s="120"/>
      <c r="I32" s="121">
        <f t="shared" si="6"/>
        <v>0</v>
      </c>
      <c r="J32" s="119"/>
      <c r="K32" s="120"/>
      <c r="L32" s="121">
        <f t="shared" si="7"/>
        <v>0</v>
      </c>
      <c r="M32" s="119"/>
      <c r="N32" s="120"/>
      <c r="O32" s="121">
        <f t="shared" si="8"/>
        <v>0</v>
      </c>
      <c r="P32" s="190">
        <f t="shared" si="23"/>
        <v>0</v>
      </c>
      <c r="Q32" s="213"/>
      <c r="R32" s="191">
        <f t="shared" si="18"/>
        <v>0</v>
      </c>
      <c r="S32" s="119"/>
      <c r="T32" s="120"/>
      <c r="U32" s="121">
        <f t="shared" si="9"/>
        <v>0</v>
      </c>
      <c r="V32" s="119"/>
      <c r="W32" s="120"/>
      <c r="X32" s="121">
        <f t="shared" si="10"/>
        <v>0</v>
      </c>
      <c r="Y32" s="119"/>
      <c r="Z32" s="120"/>
      <c r="AA32" s="121">
        <f t="shared" si="11"/>
        <v>0</v>
      </c>
      <c r="AB32" s="119"/>
      <c r="AC32" s="120"/>
      <c r="AD32" s="121">
        <f t="shared" si="12"/>
        <v>0</v>
      </c>
      <c r="AE32" s="190">
        <f t="shared" si="24"/>
        <v>0</v>
      </c>
      <c r="AF32" s="213"/>
      <c r="AG32" s="191">
        <f t="shared" si="19"/>
        <v>0</v>
      </c>
      <c r="AH32" s="119"/>
      <c r="AI32" s="120"/>
      <c r="AJ32" s="121">
        <f t="shared" si="13"/>
        <v>0</v>
      </c>
      <c r="AK32" s="119"/>
      <c r="AL32" s="120"/>
      <c r="AM32" s="121">
        <f t="shared" si="14"/>
        <v>0</v>
      </c>
      <c r="AN32" s="119"/>
      <c r="AO32" s="120"/>
      <c r="AP32" s="121">
        <f t="shared" si="15"/>
        <v>0</v>
      </c>
      <c r="AQ32" s="119"/>
      <c r="AR32" s="120"/>
      <c r="AS32" s="121">
        <f t="shared" si="16"/>
        <v>0</v>
      </c>
      <c r="AT32" s="122">
        <f t="shared" si="17"/>
        <v>0</v>
      </c>
      <c r="AU32" s="190">
        <f t="shared" si="20"/>
        <v>0</v>
      </c>
      <c r="AV32" s="213"/>
      <c r="AW32" s="191">
        <f t="shared" si="21"/>
        <v>0</v>
      </c>
    </row>
    <row r="33" spans="1:49" ht="13.5" customHeight="1" x14ac:dyDescent="0.3">
      <c r="A33" s="117"/>
      <c r="B33" s="152" t="s">
        <v>25</v>
      </c>
      <c r="C33" s="118"/>
      <c r="D33" s="119"/>
      <c r="E33" s="120"/>
      <c r="F33" s="121">
        <f>D33*E33</f>
        <v>0</v>
      </c>
      <c r="G33" s="119"/>
      <c r="H33" s="120"/>
      <c r="I33" s="121">
        <f t="shared" si="6"/>
        <v>0</v>
      </c>
      <c r="J33" s="119"/>
      <c r="K33" s="120"/>
      <c r="L33" s="121">
        <f t="shared" si="7"/>
        <v>0</v>
      </c>
      <c r="M33" s="119"/>
      <c r="N33" s="120"/>
      <c r="O33" s="121">
        <f t="shared" si="8"/>
        <v>0</v>
      </c>
      <c r="P33" s="190">
        <f t="shared" si="23"/>
        <v>0</v>
      </c>
      <c r="Q33" s="213"/>
      <c r="R33" s="191">
        <f t="shared" si="18"/>
        <v>0</v>
      </c>
      <c r="S33" s="119"/>
      <c r="T33" s="120"/>
      <c r="U33" s="121">
        <f t="shared" si="9"/>
        <v>0</v>
      </c>
      <c r="V33" s="119"/>
      <c r="W33" s="120"/>
      <c r="X33" s="121">
        <f t="shared" si="10"/>
        <v>0</v>
      </c>
      <c r="Y33" s="119"/>
      <c r="Z33" s="120"/>
      <c r="AA33" s="121">
        <f t="shared" si="11"/>
        <v>0</v>
      </c>
      <c r="AB33" s="119"/>
      <c r="AC33" s="120"/>
      <c r="AD33" s="121">
        <f t="shared" si="12"/>
        <v>0</v>
      </c>
      <c r="AE33" s="190">
        <f t="shared" si="24"/>
        <v>0</v>
      </c>
      <c r="AF33" s="213"/>
      <c r="AG33" s="191">
        <f t="shared" si="19"/>
        <v>0</v>
      </c>
      <c r="AH33" s="119"/>
      <c r="AI33" s="120"/>
      <c r="AJ33" s="121">
        <f t="shared" si="13"/>
        <v>0</v>
      </c>
      <c r="AK33" s="119"/>
      <c r="AL33" s="120"/>
      <c r="AM33" s="121">
        <f t="shared" si="14"/>
        <v>0</v>
      </c>
      <c r="AN33" s="119"/>
      <c r="AO33" s="120"/>
      <c r="AP33" s="121">
        <f t="shared" si="15"/>
        <v>0</v>
      </c>
      <c r="AQ33" s="119"/>
      <c r="AR33" s="120"/>
      <c r="AS33" s="121">
        <f t="shared" si="16"/>
        <v>0</v>
      </c>
      <c r="AT33" s="122">
        <f t="shared" si="17"/>
        <v>0</v>
      </c>
      <c r="AU33" s="190">
        <f t="shared" si="20"/>
        <v>0</v>
      </c>
      <c r="AV33" s="213"/>
      <c r="AW33" s="191">
        <f t="shared" si="21"/>
        <v>0</v>
      </c>
    </row>
    <row r="34" spans="1:49" ht="13.5" customHeight="1" x14ac:dyDescent="0.3">
      <c r="A34" s="117"/>
      <c r="B34" s="149" t="s">
        <v>26</v>
      </c>
      <c r="C34" s="123"/>
      <c r="D34" s="124"/>
      <c r="E34" s="125"/>
      <c r="F34" s="78">
        <f>SUM(F35:F39)</f>
        <v>24000</v>
      </c>
      <c r="G34" s="124"/>
      <c r="H34" s="125"/>
      <c r="I34" s="78">
        <f>SUM(I35:I39)</f>
        <v>0</v>
      </c>
      <c r="J34" s="124"/>
      <c r="K34" s="125"/>
      <c r="L34" s="78">
        <f>SUM(L35:L39)</f>
        <v>0</v>
      </c>
      <c r="M34" s="124"/>
      <c r="N34" s="125"/>
      <c r="O34" s="78">
        <f>SUM(O35:O39)</f>
        <v>0</v>
      </c>
      <c r="P34" s="176">
        <f>SUM(P35:P39)</f>
        <v>24000</v>
      </c>
      <c r="Q34" s="168">
        <f>SUM(Q35:Q39)</f>
        <v>23900</v>
      </c>
      <c r="R34" s="76">
        <f>SUM(R35:R39)</f>
        <v>100</v>
      </c>
      <c r="S34" s="124"/>
      <c r="T34" s="125"/>
      <c r="U34" s="78">
        <f>SUM(U35:U39)</f>
        <v>0</v>
      </c>
      <c r="V34" s="124"/>
      <c r="W34" s="125"/>
      <c r="X34" s="78">
        <f>SUM(X35:X39)</f>
        <v>0</v>
      </c>
      <c r="Y34" s="124"/>
      <c r="Z34" s="125"/>
      <c r="AA34" s="78">
        <f>SUM(AA35:AA39)</f>
        <v>60000</v>
      </c>
      <c r="AB34" s="124"/>
      <c r="AC34" s="125"/>
      <c r="AD34" s="78">
        <f>SUM(AD35:AD39)</f>
        <v>0</v>
      </c>
      <c r="AE34" s="176">
        <f>SUM(AE35:AE39)</f>
        <v>60000</v>
      </c>
      <c r="AF34" s="168">
        <f>SUM(AF35:AF39)</f>
        <v>60000</v>
      </c>
      <c r="AG34" s="76">
        <f>SUM(AG35:AG39)</f>
        <v>0</v>
      </c>
      <c r="AH34" s="124"/>
      <c r="AI34" s="125"/>
      <c r="AJ34" s="78">
        <f>SUM(AJ35:AJ39)</f>
        <v>0</v>
      </c>
      <c r="AK34" s="124"/>
      <c r="AL34" s="125"/>
      <c r="AM34" s="78">
        <f>SUM(AM35:AM39)</f>
        <v>0</v>
      </c>
      <c r="AN34" s="124"/>
      <c r="AO34" s="125"/>
      <c r="AP34" s="78">
        <f>SUM(AP35:AP39)</f>
        <v>0</v>
      </c>
      <c r="AQ34" s="124"/>
      <c r="AR34" s="125"/>
      <c r="AS34" s="78">
        <f>SUM(AS35:AS39)</f>
        <v>60000</v>
      </c>
      <c r="AT34" s="78">
        <f>SUM(AT35:AT39)</f>
        <v>144000</v>
      </c>
      <c r="AU34" s="176">
        <f>SUM(AU35:AU39)</f>
        <v>144000</v>
      </c>
      <c r="AV34" s="168">
        <f>SUM(AV35:AV39)</f>
        <v>144000</v>
      </c>
      <c r="AW34" s="76">
        <f>SUM(AW35:AW39)</f>
        <v>0</v>
      </c>
    </row>
    <row r="35" spans="1:49" ht="45" x14ac:dyDescent="0.3">
      <c r="A35" s="117"/>
      <c r="B35" s="152" t="s">
        <v>27</v>
      </c>
      <c r="C35" s="118" t="s">
        <v>67</v>
      </c>
      <c r="D35" s="119">
        <v>20</v>
      </c>
      <c r="E35" s="120">
        <v>1200</v>
      </c>
      <c r="F35" s="121">
        <f t="shared" ref="F35:F39" si="25">D35*E35</f>
        <v>24000</v>
      </c>
      <c r="G35" s="119"/>
      <c r="H35" s="120"/>
      <c r="I35" s="121">
        <f t="shared" ref="I35:I39" si="26">G35*H35</f>
        <v>0</v>
      </c>
      <c r="J35" s="119"/>
      <c r="K35" s="120"/>
      <c r="L35" s="121">
        <f t="shared" ref="L35:L39" si="27">J35*K35</f>
        <v>0</v>
      </c>
      <c r="M35" s="119"/>
      <c r="N35" s="120"/>
      <c r="O35" s="121">
        <f t="shared" ref="O35:O39" si="28">M35*N35</f>
        <v>0</v>
      </c>
      <c r="P35" s="190">
        <f t="shared" si="23"/>
        <v>24000</v>
      </c>
      <c r="Q35" s="213">
        <v>23900</v>
      </c>
      <c r="R35" s="191">
        <f t="shared" si="18"/>
        <v>100</v>
      </c>
      <c r="S35" s="119"/>
      <c r="T35" s="120"/>
      <c r="U35" s="121">
        <f>S35*T35</f>
        <v>0</v>
      </c>
      <c r="V35" s="119"/>
      <c r="W35" s="120"/>
      <c r="X35" s="121">
        <f t="shared" ref="X35:X39" si="29">V35*W35</f>
        <v>0</v>
      </c>
      <c r="Y35" s="119"/>
      <c r="Z35" s="120"/>
      <c r="AA35" s="121">
        <f t="shared" ref="AA35:AA39" si="30">Y35*Z35</f>
        <v>0</v>
      </c>
      <c r="AB35" s="119"/>
      <c r="AC35" s="120"/>
      <c r="AD35" s="121">
        <f t="shared" ref="AD35:AD39" si="31">AB35*AC35</f>
        <v>0</v>
      </c>
      <c r="AE35" s="190">
        <f t="shared" ref="AE35:AE39" si="32">U35+X35+AA35+AD35</f>
        <v>0</v>
      </c>
      <c r="AF35" s="213"/>
      <c r="AG35" s="191">
        <f t="shared" ref="AG35:AG47" si="33">AE35-AF35</f>
        <v>0</v>
      </c>
      <c r="AH35" s="119"/>
      <c r="AI35" s="120"/>
      <c r="AJ35" s="121">
        <f t="shared" ref="AJ35:AJ39" si="34">AH35*AI35</f>
        <v>0</v>
      </c>
      <c r="AK35" s="119"/>
      <c r="AL35" s="120"/>
      <c r="AM35" s="121">
        <f>AK35*AL35</f>
        <v>0</v>
      </c>
      <c r="AN35" s="119"/>
      <c r="AO35" s="120"/>
      <c r="AP35" s="121">
        <f t="shared" ref="AP35:AP39" si="35">AN35*AO35</f>
        <v>0</v>
      </c>
      <c r="AQ35" s="119"/>
      <c r="AR35" s="120"/>
      <c r="AS35" s="121">
        <f t="shared" ref="AS35:AS39" si="36">AQ35*AR35</f>
        <v>0</v>
      </c>
      <c r="AT35" s="122">
        <f>F35+I35+L35+O35+U35+X35+AA35+AD35+AJ35+AM35+AP35+AS35</f>
        <v>24000</v>
      </c>
      <c r="AU35" s="190">
        <f t="shared" si="20"/>
        <v>24000</v>
      </c>
      <c r="AV35" s="213">
        <v>24000</v>
      </c>
      <c r="AW35" s="191">
        <f t="shared" ref="AW35:AW47" si="37">AU35-AV35</f>
        <v>0</v>
      </c>
    </row>
    <row r="36" spans="1:49" ht="13.5" customHeight="1" x14ac:dyDescent="0.3">
      <c r="A36" s="117"/>
      <c r="B36" s="152" t="s">
        <v>28</v>
      </c>
      <c r="C36" s="118" t="s">
        <v>64</v>
      </c>
      <c r="D36" s="126"/>
      <c r="E36" s="120"/>
      <c r="F36" s="121">
        <f t="shared" si="25"/>
        <v>0</v>
      </c>
      <c r="G36" s="119"/>
      <c r="H36" s="120"/>
      <c r="I36" s="121">
        <f t="shared" si="26"/>
        <v>0</v>
      </c>
      <c r="J36" s="119"/>
      <c r="K36" s="120"/>
      <c r="L36" s="121">
        <f t="shared" si="27"/>
        <v>0</v>
      </c>
      <c r="M36" s="119"/>
      <c r="N36" s="120"/>
      <c r="O36" s="121">
        <f t="shared" si="28"/>
        <v>0</v>
      </c>
      <c r="P36" s="190">
        <f t="shared" si="23"/>
        <v>0</v>
      </c>
      <c r="Q36" s="213"/>
      <c r="R36" s="191">
        <f t="shared" si="18"/>
        <v>0</v>
      </c>
      <c r="S36" s="119"/>
      <c r="T36" s="120"/>
      <c r="U36" s="121">
        <f>S36*T36</f>
        <v>0</v>
      </c>
      <c r="V36" s="119"/>
      <c r="W36" s="120"/>
      <c r="X36" s="121">
        <f t="shared" si="29"/>
        <v>0</v>
      </c>
      <c r="Y36" s="126">
        <v>80</v>
      </c>
      <c r="Z36" s="120">
        <v>750</v>
      </c>
      <c r="AA36" s="121">
        <f t="shared" si="30"/>
        <v>60000</v>
      </c>
      <c r="AB36" s="119"/>
      <c r="AC36" s="120"/>
      <c r="AD36" s="121">
        <f t="shared" si="31"/>
        <v>0</v>
      </c>
      <c r="AE36" s="190">
        <f t="shared" si="32"/>
        <v>60000</v>
      </c>
      <c r="AF36" s="213">
        <v>60000</v>
      </c>
      <c r="AG36" s="191">
        <f t="shared" si="33"/>
        <v>0</v>
      </c>
      <c r="AH36" s="119"/>
      <c r="AI36" s="120"/>
      <c r="AJ36" s="121">
        <f t="shared" si="34"/>
        <v>0</v>
      </c>
      <c r="AK36" s="119"/>
      <c r="AL36" s="120"/>
      <c r="AM36" s="121">
        <f>AK36*AL36</f>
        <v>0</v>
      </c>
      <c r="AN36" s="119"/>
      <c r="AO36" s="120"/>
      <c r="AP36" s="121">
        <f t="shared" si="35"/>
        <v>0</v>
      </c>
      <c r="AQ36" s="126">
        <v>80</v>
      </c>
      <c r="AR36" s="120">
        <v>750</v>
      </c>
      <c r="AS36" s="121">
        <f t="shared" si="36"/>
        <v>60000</v>
      </c>
      <c r="AT36" s="122">
        <f>F36+I36+L36+O36+U36+X36+AA36+AD36+AJ36+AM36+AP36+AS36</f>
        <v>120000</v>
      </c>
      <c r="AU36" s="190">
        <f t="shared" si="20"/>
        <v>120000</v>
      </c>
      <c r="AV36" s="213">
        <v>120000</v>
      </c>
      <c r="AW36" s="191">
        <f t="shared" si="37"/>
        <v>0</v>
      </c>
    </row>
    <row r="37" spans="1:49" ht="13.5" customHeight="1" x14ac:dyDescent="0.3">
      <c r="A37" s="117"/>
      <c r="B37" s="152" t="s">
        <v>29</v>
      </c>
      <c r="C37" s="118"/>
      <c r="D37" s="126"/>
      <c r="E37" s="120"/>
      <c r="F37" s="121">
        <f t="shared" si="25"/>
        <v>0</v>
      </c>
      <c r="G37" s="126"/>
      <c r="H37" s="120"/>
      <c r="I37" s="121">
        <f t="shared" si="26"/>
        <v>0</v>
      </c>
      <c r="J37" s="126"/>
      <c r="K37" s="120"/>
      <c r="L37" s="121">
        <f t="shared" si="27"/>
        <v>0</v>
      </c>
      <c r="M37" s="126"/>
      <c r="N37" s="120"/>
      <c r="O37" s="121">
        <f t="shared" si="28"/>
        <v>0</v>
      </c>
      <c r="P37" s="190">
        <f t="shared" si="23"/>
        <v>0</v>
      </c>
      <c r="Q37" s="213"/>
      <c r="R37" s="191">
        <f t="shared" si="18"/>
        <v>0</v>
      </c>
      <c r="S37" s="126"/>
      <c r="T37" s="120"/>
      <c r="U37" s="121">
        <f t="shared" ref="U37:U39" si="38">S37*T37</f>
        <v>0</v>
      </c>
      <c r="V37" s="126"/>
      <c r="W37" s="120"/>
      <c r="X37" s="121">
        <f t="shared" si="29"/>
        <v>0</v>
      </c>
      <c r="Y37" s="126"/>
      <c r="Z37" s="120"/>
      <c r="AA37" s="121">
        <f t="shared" si="30"/>
        <v>0</v>
      </c>
      <c r="AB37" s="126"/>
      <c r="AC37" s="120"/>
      <c r="AD37" s="121">
        <f t="shared" si="31"/>
        <v>0</v>
      </c>
      <c r="AE37" s="190">
        <f t="shared" si="32"/>
        <v>0</v>
      </c>
      <c r="AF37" s="213"/>
      <c r="AG37" s="191">
        <f t="shared" si="33"/>
        <v>0</v>
      </c>
      <c r="AH37" s="126"/>
      <c r="AI37" s="120"/>
      <c r="AJ37" s="121">
        <f t="shared" si="34"/>
        <v>0</v>
      </c>
      <c r="AK37" s="126"/>
      <c r="AL37" s="120"/>
      <c r="AM37" s="121">
        <f t="shared" ref="AM37:AM39" si="39">AK37*AL37</f>
        <v>0</v>
      </c>
      <c r="AN37" s="126"/>
      <c r="AO37" s="120"/>
      <c r="AP37" s="121">
        <f t="shared" si="35"/>
        <v>0</v>
      </c>
      <c r="AQ37" s="126"/>
      <c r="AR37" s="120"/>
      <c r="AS37" s="121">
        <f t="shared" si="36"/>
        <v>0</v>
      </c>
      <c r="AT37" s="122">
        <f>F37+I37+L37+O37+U37+X37+AA37+AD37+AJ37+AM37+AP37+AS37</f>
        <v>0</v>
      </c>
      <c r="AU37" s="190">
        <f t="shared" si="20"/>
        <v>0</v>
      </c>
      <c r="AV37" s="213"/>
      <c r="AW37" s="191">
        <f t="shared" si="37"/>
        <v>0</v>
      </c>
    </row>
    <row r="38" spans="1:49" ht="13.5" customHeight="1" x14ac:dyDescent="0.3">
      <c r="A38" s="117"/>
      <c r="B38" s="152" t="s">
        <v>30</v>
      </c>
      <c r="C38" s="118"/>
      <c r="D38" s="126"/>
      <c r="E38" s="120"/>
      <c r="F38" s="121">
        <f t="shared" si="25"/>
        <v>0</v>
      </c>
      <c r="G38" s="126"/>
      <c r="H38" s="120"/>
      <c r="I38" s="121">
        <f t="shared" si="26"/>
        <v>0</v>
      </c>
      <c r="J38" s="126"/>
      <c r="K38" s="120"/>
      <c r="L38" s="121">
        <f t="shared" si="27"/>
        <v>0</v>
      </c>
      <c r="M38" s="126"/>
      <c r="N38" s="120"/>
      <c r="O38" s="121">
        <f t="shared" si="28"/>
        <v>0</v>
      </c>
      <c r="P38" s="190">
        <f t="shared" si="23"/>
        <v>0</v>
      </c>
      <c r="Q38" s="213"/>
      <c r="R38" s="191">
        <f t="shared" si="18"/>
        <v>0</v>
      </c>
      <c r="S38" s="126"/>
      <c r="T38" s="120"/>
      <c r="U38" s="121">
        <f t="shared" si="38"/>
        <v>0</v>
      </c>
      <c r="V38" s="126"/>
      <c r="W38" s="120"/>
      <c r="X38" s="121">
        <f t="shared" si="29"/>
        <v>0</v>
      </c>
      <c r="Y38" s="126"/>
      <c r="Z38" s="120"/>
      <c r="AA38" s="121">
        <f t="shared" si="30"/>
        <v>0</v>
      </c>
      <c r="AB38" s="126"/>
      <c r="AC38" s="120"/>
      <c r="AD38" s="121">
        <f t="shared" si="31"/>
        <v>0</v>
      </c>
      <c r="AE38" s="190">
        <f t="shared" si="32"/>
        <v>0</v>
      </c>
      <c r="AF38" s="213"/>
      <c r="AG38" s="191">
        <f t="shared" si="33"/>
        <v>0</v>
      </c>
      <c r="AH38" s="126"/>
      <c r="AI38" s="120"/>
      <c r="AJ38" s="121">
        <f t="shared" si="34"/>
        <v>0</v>
      </c>
      <c r="AK38" s="126"/>
      <c r="AL38" s="120"/>
      <c r="AM38" s="121">
        <f t="shared" si="39"/>
        <v>0</v>
      </c>
      <c r="AN38" s="126"/>
      <c r="AO38" s="120"/>
      <c r="AP38" s="121">
        <f t="shared" si="35"/>
        <v>0</v>
      </c>
      <c r="AQ38" s="126"/>
      <c r="AR38" s="120"/>
      <c r="AS38" s="121">
        <f t="shared" si="36"/>
        <v>0</v>
      </c>
      <c r="AT38" s="122">
        <f>F38+I38+L38+O38+U38+X38+AA38+AD38+AJ38+AM38+AP38+AS38</f>
        <v>0</v>
      </c>
      <c r="AU38" s="190">
        <f t="shared" si="20"/>
        <v>0</v>
      </c>
      <c r="AV38" s="213"/>
      <c r="AW38" s="191">
        <f t="shared" si="37"/>
        <v>0</v>
      </c>
    </row>
    <row r="39" spans="1:49" ht="13.5" customHeight="1" x14ac:dyDescent="0.3">
      <c r="A39" s="117"/>
      <c r="B39" s="152" t="s">
        <v>31</v>
      </c>
      <c r="C39" s="118"/>
      <c r="D39" s="126"/>
      <c r="E39" s="120"/>
      <c r="F39" s="121">
        <f t="shared" si="25"/>
        <v>0</v>
      </c>
      <c r="G39" s="126"/>
      <c r="H39" s="120"/>
      <c r="I39" s="121">
        <f t="shared" si="26"/>
        <v>0</v>
      </c>
      <c r="J39" s="126"/>
      <c r="K39" s="120"/>
      <c r="L39" s="121">
        <f t="shared" si="27"/>
        <v>0</v>
      </c>
      <c r="M39" s="126"/>
      <c r="N39" s="120"/>
      <c r="O39" s="121">
        <f t="shared" si="28"/>
        <v>0</v>
      </c>
      <c r="P39" s="190">
        <f t="shared" si="23"/>
        <v>0</v>
      </c>
      <c r="Q39" s="214"/>
      <c r="R39" s="191">
        <f t="shared" si="18"/>
        <v>0</v>
      </c>
      <c r="S39" s="126"/>
      <c r="T39" s="120"/>
      <c r="U39" s="121">
        <f t="shared" si="38"/>
        <v>0</v>
      </c>
      <c r="V39" s="126"/>
      <c r="W39" s="120"/>
      <c r="X39" s="121">
        <f t="shared" si="29"/>
        <v>0</v>
      </c>
      <c r="Y39" s="126"/>
      <c r="Z39" s="120"/>
      <c r="AA39" s="121">
        <f t="shared" si="30"/>
        <v>0</v>
      </c>
      <c r="AB39" s="126"/>
      <c r="AC39" s="120"/>
      <c r="AD39" s="121">
        <f t="shared" si="31"/>
        <v>0</v>
      </c>
      <c r="AE39" s="190">
        <f t="shared" si="32"/>
        <v>0</v>
      </c>
      <c r="AF39" s="214"/>
      <c r="AG39" s="191">
        <f t="shared" si="33"/>
        <v>0</v>
      </c>
      <c r="AH39" s="126"/>
      <c r="AI39" s="120"/>
      <c r="AJ39" s="121">
        <f t="shared" si="34"/>
        <v>0</v>
      </c>
      <c r="AK39" s="126"/>
      <c r="AL39" s="120"/>
      <c r="AM39" s="121">
        <f t="shared" si="39"/>
        <v>0</v>
      </c>
      <c r="AN39" s="126"/>
      <c r="AO39" s="120"/>
      <c r="AP39" s="121">
        <f t="shared" si="35"/>
        <v>0</v>
      </c>
      <c r="AQ39" s="126"/>
      <c r="AR39" s="120"/>
      <c r="AS39" s="121">
        <f t="shared" si="36"/>
        <v>0</v>
      </c>
      <c r="AT39" s="122">
        <f>F39+I39+L39+O39+U39+X39+AA39+AD39+AJ39+AM39+AP39+AS39</f>
        <v>0</v>
      </c>
      <c r="AU39" s="190">
        <f t="shared" si="20"/>
        <v>0</v>
      </c>
      <c r="AV39" s="214"/>
      <c r="AW39" s="191">
        <f t="shared" si="37"/>
        <v>0</v>
      </c>
    </row>
    <row r="40" spans="1:49" ht="13.5" customHeight="1" x14ac:dyDescent="0.3">
      <c r="A40" s="117"/>
      <c r="B40" s="153" t="s">
        <v>32</v>
      </c>
      <c r="C40" s="127"/>
      <c r="D40" s="41"/>
      <c r="E40" s="42"/>
      <c r="F40" s="78">
        <f>SUM(F41:F43)</f>
        <v>5380</v>
      </c>
      <c r="G40" s="42"/>
      <c r="H40" s="42"/>
      <c r="I40" s="78">
        <f>SUM(I41:I43)</f>
        <v>5380</v>
      </c>
      <c r="J40" s="41"/>
      <c r="K40" s="42"/>
      <c r="L40" s="78">
        <f>SUM(L41:L43)</f>
        <v>5380</v>
      </c>
      <c r="M40" s="41"/>
      <c r="N40" s="42"/>
      <c r="O40" s="78">
        <f>SUM(O41:O43)</f>
        <v>5380</v>
      </c>
      <c r="P40" s="177">
        <f>SUM(P41:P43)</f>
        <v>21520</v>
      </c>
      <c r="Q40" s="194">
        <f>SUM(Q41:Q43)</f>
        <v>21480</v>
      </c>
      <c r="R40" s="192">
        <f t="shared" si="18"/>
        <v>40</v>
      </c>
      <c r="S40" s="42"/>
      <c r="T40" s="42"/>
      <c r="U40" s="78">
        <f>SUM(U41:U43)</f>
        <v>5380</v>
      </c>
      <c r="V40" s="41"/>
      <c r="W40" s="42"/>
      <c r="X40" s="78">
        <f>SUM(X41:X43)</f>
        <v>5380</v>
      </c>
      <c r="Y40" s="41"/>
      <c r="Z40" s="42"/>
      <c r="AA40" s="78">
        <f>SUM(AA41:AA43)</f>
        <v>5380</v>
      </c>
      <c r="AB40" s="41"/>
      <c r="AC40" s="42"/>
      <c r="AD40" s="78">
        <f>SUM(AD41:AD43)</f>
        <v>5380</v>
      </c>
      <c r="AE40" s="177">
        <f>SUM(AE41:AE43)</f>
        <v>21520</v>
      </c>
      <c r="AF40" s="194">
        <f>SUM(AF41:AF43)</f>
        <v>21520</v>
      </c>
      <c r="AG40" s="192">
        <f t="shared" si="33"/>
        <v>0</v>
      </c>
      <c r="AH40" s="41"/>
      <c r="AI40" s="42"/>
      <c r="AJ40" s="78">
        <f>SUM(AJ41:AJ43)</f>
        <v>5380</v>
      </c>
      <c r="AK40" s="42"/>
      <c r="AL40" s="42"/>
      <c r="AM40" s="78">
        <f>SUM(AM41:AM43)</f>
        <v>5380</v>
      </c>
      <c r="AN40" s="41"/>
      <c r="AO40" s="42"/>
      <c r="AP40" s="78">
        <f>SUM(AP41:AP43)</f>
        <v>5380</v>
      </c>
      <c r="AQ40" s="41"/>
      <c r="AR40" s="42"/>
      <c r="AS40" s="78">
        <f>SUM(AS41:AS43)</f>
        <v>5380</v>
      </c>
      <c r="AT40" s="78">
        <f>SUM(AT41:AT43)</f>
        <v>64559.999999999993</v>
      </c>
      <c r="AU40" s="177">
        <f>SUM(AU41:AU43)</f>
        <v>64559.999999999993</v>
      </c>
      <c r="AV40" s="194">
        <f>SUM(AV41:AV43)</f>
        <v>64560</v>
      </c>
      <c r="AW40" s="192">
        <f t="shared" si="37"/>
        <v>0</v>
      </c>
    </row>
    <row r="41" spans="1:49" ht="45" x14ac:dyDescent="0.3">
      <c r="A41" s="117"/>
      <c r="B41" s="152" t="s">
        <v>33</v>
      </c>
      <c r="C41" s="118" t="s">
        <v>74</v>
      </c>
      <c r="D41" s="128">
        <f>10*150</f>
        <v>1500</v>
      </c>
      <c r="E41" s="181">
        <v>2.2799999999999998</v>
      </c>
      <c r="F41" s="121">
        <f t="shared" ref="F41" si="40">D41*E41</f>
        <v>3419.9999999999995</v>
      </c>
      <c r="G41" s="128">
        <f>10*150</f>
        <v>1500</v>
      </c>
      <c r="H41" s="181">
        <v>2.2799999999999998</v>
      </c>
      <c r="I41" s="121">
        <f t="shared" ref="I41" si="41">G41*H41</f>
        <v>3419.9999999999995</v>
      </c>
      <c r="J41" s="128">
        <f>10*150</f>
        <v>1500</v>
      </c>
      <c r="K41" s="181">
        <v>2.2799999999999998</v>
      </c>
      <c r="L41" s="121">
        <f t="shared" ref="L41" si="42">J41*K41</f>
        <v>3419.9999999999995</v>
      </c>
      <c r="M41" s="128">
        <f>10*150</f>
        <v>1500</v>
      </c>
      <c r="N41" s="181">
        <v>2.2799999999999998</v>
      </c>
      <c r="O41" s="121">
        <f t="shared" ref="O41" si="43">M41*N41</f>
        <v>3419.9999999999995</v>
      </c>
      <c r="P41" s="190">
        <f>F41+I41+L41+O41</f>
        <v>13679.999999999998</v>
      </c>
      <c r="Q41" s="216">
        <v>13680</v>
      </c>
      <c r="R41" s="191">
        <f t="shared" si="18"/>
        <v>0</v>
      </c>
      <c r="S41" s="128">
        <f>10*150</f>
        <v>1500</v>
      </c>
      <c r="T41" s="181">
        <v>2.2799999999999998</v>
      </c>
      <c r="U41" s="121">
        <f>S41*T41</f>
        <v>3419.9999999999995</v>
      </c>
      <c r="V41" s="128">
        <f>10*150</f>
        <v>1500</v>
      </c>
      <c r="W41" s="181">
        <v>2.2799999999999998</v>
      </c>
      <c r="X41" s="121">
        <f t="shared" ref="X41" si="44">V41*W41</f>
        <v>3419.9999999999995</v>
      </c>
      <c r="Y41" s="128">
        <f>10*150</f>
        <v>1500</v>
      </c>
      <c r="Z41" s="181">
        <v>2.2799999999999998</v>
      </c>
      <c r="AA41" s="121">
        <f t="shared" ref="AA41" si="45">Y41*Z41</f>
        <v>3419.9999999999995</v>
      </c>
      <c r="AB41" s="128">
        <f>10*150</f>
        <v>1500</v>
      </c>
      <c r="AC41" s="181">
        <v>2.2799999999999998</v>
      </c>
      <c r="AD41" s="121">
        <f t="shared" ref="AD41" si="46">AB41*AC41</f>
        <v>3419.9999999999995</v>
      </c>
      <c r="AE41" s="190">
        <f>U41+X41+AA41+AD41</f>
        <v>13679.999999999998</v>
      </c>
      <c r="AF41" s="216">
        <v>13680</v>
      </c>
      <c r="AG41" s="191">
        <f t="shared" si="33"/>
        <v>0</v>
      </c>
      <c r="AH41" s="128">
        <f>10*150</f>
        <v>1500</v>
      </c>
      <c r="AI41" s="181">
        <v>2.2799999999999998</v>
      </c>
      <c r="AJ41" s="121">
        <f t="shared" ref="AJ41" si="47">AH41*AI41</f>
        <v>3419.9999999999995</v>
      </c>
      <c r="AK41" s="128">
        <f>10*150</f>
        <v>1500</v>
      </c>
      <c r="AL41" s="181">
        <v>2.2799999999999998</v>
      </c>
      <c r="AM41" s="121">
        <f>AK41*AL41</f>
        <v>3419.9999999999995</v>
      </c>
      <c r="AN41" s="128">
        <f>10*150</f>
        <v>1500</v>
      </c>
      <c r="AO41" s="181">
        <v>2.2799999999999998</v>
      </c>
      <c r="AP41" s="121">
        <f t="shared" ref="AP41" si="48">AN41*AO41</f>
        <v>3419.9999999999995</v>
      </c>
      <c r="AQ41" s="128">
        <f>10*150</f>
        <v>1500</v>
      </c>
      <c r="AR41" s="181">
        <v>2.2799999999999998</v>
      </c>
      <c r="AS41" s="121">
        <f t="shared" ref="AS41" si="49">AQ41*AR41</f>
        <v>3419.9999999999995</v>
      </c>
      <c r="AT41" s="122">
        <f>F41+I41+L41+O41+U41+X41+AA41+AD41+AJ41+AM41+AP41+AS41</f>
        <v>41039.999999999993</v>
      </c>
      <c r="AU41" s="190">
        <f t="shared" si="20"/>
        <v>41039.999999999993</v>
      </c>
      <c r="AV41" s="216">
        <v>41040</v>
      </c>
      <c r="AW41" s="191">
        <f t="shared" si="37"/>
        <v>0</v>
      </c>
    </row>
    <row r="42" spans="1:49" ht="13.5" customHeight="1" x14ac:dyDescent="0.3">
      <c r="A42" s="117"/>
      <c r="B42" s="152" t="s">
        <v>34</v>
      </c>
      <c r="C42" s="118"/>
      <c r="D42" s="129"/>
      <c r="E42" s="130"/>
      <c r="F42" s="131"/>
      <c r="G42" s="129"/>
      <c r="H42" s="130"/>
      <c r="I42" s="131"/>
      <c r="J42" s="129"/>
      <c r="K42" s="130"/>
      <c r="L42" s="131"/>
      <c r="M42" s="129"/>
      <c r="N42" s="130"/>
      <c r="O42" s="131"/>
      <c r="P42" s="190">
        <f>F42+I42+L42+O42</f>
        <v>0</v>
      </c>
      <c r="Q42" s="213"/>
      <c r="R42" s="191">
        <f t="shared" si="18"/>
        <v>0</v>
      </c>
      <c r="S42" s="129"/>
      <c r="T42" s="130"/>
      <c r="U42" s="131"/>
      <c r="V42" s="129"/>
      <c r="W42" s="130"/>
      <c r="X42" s="131"/>
      <c r="Y42" s="129"/>
      <c r="Z42" s="130"/>
      <c r="AA42" s="131"/>
      <c r="AB42" s="129"/>
      <c r="AC42" s="130"/>
      <c r="AD42" s="131"/>
      <c r="AE42" s="190">
        <f>U42+X42+AA42+AD42</f>
        <v>0</v>
      </c>
      <c r="AF42" s="213"/>
      <c r="AG42" s="191">
        <f t="shared" si="33"/>
        <v>0</v>
      </c>
      <c r="AH42" s="129"/>
      <c r="AI42" s="130"/>
      <c r="AJ42" s="131"/>
      <c r="AK42" s="129"/>
      <c r="AL42" s="130"/>
      <c r="AM42" s="131"/>
      <c r="AN42" s="129"/>
      <c r="AO42" s="130"/>
      <c r="AP42" s="131"/>
      <c r="AQ42" s="129"/>
      <c r="AR42" s="130"/>
      <c r="AS42" s="131"/>
      <c r="AT42" s="122">
        <f>F42+I42+L42+O42+U42+X42+AA42+AD42+AJ42+AM42+AP42+AS42</f>
        <v>0</v>
      </c>
      <c r="AU42" s="190">
        <f t="shared" si="20"/>
        <v>0</v>
      </c>
      <c r="AV42" s="213"/>
      <c r="AW42" s="191">
        <f t="shared" si="37"/>
        <v>0</v>
      </c>
    </row>
    <row r="43" spans="1:49" ht="33.75" x14ac:dyDescent="0.3">
      <c r="A43" s="117"/>
      <c r="B43" s="154" t="s">
        <v>56</v>
      </c>
      <c r="C43" s="118" t="s">
        <v>63</v>
      </c>
      <c r="D43" s="132"/>
      <c r="E43" s="130"/>
      <c r="F43" s="131">
        <f>392*5</f>
        <v>1960</v>
      </c>
      <c r="G43" s="132"/>
      <c r="H43" s="130"/>
      <c r="I43" s="131">
        <f>392*5</f>
        <v>1960</v>
      </c>
      <c r="J43" s="132"/>
      <c r="K43" s="130"/>
      <c r="L43" s="131">
        <f>392*5</f>
        <v>1960</v>
      </c>
      <c r="M43" s="132"/>
      <c r="N43" s="130"/>
      <c r="O43" s="131">
        <f>392*5</f>
        <v>1960</v>
      </c>
      <c r="P43" s="190">
        <f>F43+I43+L43+O43</f>
        <v>7840</v>
      </c>
      <c r="Q43" s="214">
        <v>7800</v>
      </c>
      <c r="R43" s="191">
        <f t="shared" si="18"/>
        <v>40</v>
      </c>
      <c r="S43" s="132"/>
      <c r="T43" s="130"/>
      <c r="U43" s="131">
        <f>392*5</f>
        <v>1960</v>
      </c>
      <c r="V43" s="132"/>
      <c r="W43" s="130"/>
      <c r="X43" s="131">
        <f>392*5</f>
        <v>1960</v>
      </c>
      <c r="Y43" s="132"/>
      <c r="Z43" s="130"/>
      <c r="AA43" s="131">
        <f>392*5</f>
        <v>1960</v>
      </c>
      <c r="AB43" s="132"/>
      <c r="AC43" s="130"/>
      <c r="AD43" s="131">
        <f>392*5</f>
        <v>1960</v>
      </c>
      <c r="AE43" s="190">
        <f>U43+X43+AA43+AD43</f>
        <v>7840</v>
      </c>
      <c r="AF43" s="214">
        <v>7840</v>
      </c>
      <c r="AG43" s="191">
        <f t="shared" si="33"/>
        <v>0</v>
      </c>
      <c r="AH43" s="132"/>
      <c r="AI43" s="130"/>
      <c r="AJ43" s="131">
        <f>392*5</f>
        <v>1960</v>
      </c>
      <c r="AK43" s="132"/>
      <c r="AL43" s="130"/>
      <c r="AM43" s="131">
        <f>392*5</f>
        <v>1960</v>
      </c>
      <c r="AN43" s="132"/>
      <c r="AO43" s="130"/>
      <c r="AP43" s="131">
        <f>392*5</f>
        <v>1960</v>
      </c>
      <c r="AQ43" s="132"/>
      <c r="AR43" s="130"/>
      <c r="AS43" s="131">
        <f>392*5</f>
        <v>1960</v>
      </c>
      <c r="AT43" s="122">
        <f>F43+I43+L43+O43+U43+X43+AA43+AD43+AJ43+AM43+AP43+AS43</f>
        <v>23520</v>
      </c>
      <c r="AU43" s="190">
        <f t="shared" si="20"/>
        <v>23520</v>
      </c>
      <c r="AV43" s="214">
        <v>23520</v>
      </c>
      <c r="AW43" s="191">
        <f t="shared" si="37"/>
        <v>0</v>
      </c>
    </row>
    <row r="44" spans="1:49" ht="13.5" customHeight="1" x14ac:dyDescent="0.3">
      <c r="A44" s="117"/>
      <c r="B44" s="153" t="s">
        <v>35</v>
      </c>
      <c r="C44" s="127"/>
      <c r="D44" s="41"/>
      <c r="E44" s="42"/>
      <c r="F44" s="78">
        <f>SUM(F45:F46)</f>
        <v>27000</v>
      </c>
      <c r="G44" s="41"/>
      <c r="H44" s="42"/>
      <c r="I44" s="78">
        <f>SUM(I45:I46)</f>
        <v>0</v>
      </c>
      <c r="J44" s="41"/>
      <c r="K44" s="42"/>
      <c r="L44" s="78">
        <f>SUM(L45:L46)</f>
        <v>0</v>
      </c>
      <c r="M44" s="41"/>
      <c r="N44" s="42"/>
      <c r="O44" s="78">
        <f>SUM(O45:O46)</f>
        <v>0</v>
      </c>
      <c r="P44" s="177">
        <f>SUM(P45:P46)</f>
        <v>27000</v>
      </c>
      <c r="Q44" s="194">
        <f>SUM(Q45:Q46)</f>
        <v>27000</v>
      </c>
      <c r="R44" s="192">
        <f t="shared" si="18"/>
        <v>0</v>
      </c>
      <c r="S44" s="41"/>
      <c r="T44" s="42"/>
      <c r="U44" s="78">
        <f>SUM(U45:U46)</f>
        <v>0</v>
      </c>
      <c r="V44" s="41"/>
      <c r="W44" s="42"/>
      <c r="X44" s="78">
        <f>SUM(X45:X46)</f>
        <v>0</v>
      </c>
      <c r="Y44" s="41"/>
      <c r="Z44" s="42"/>
      <c r="AA44" s="78">
        <f>SUM(AA45:AA46)</f>
        <v>0</v>
      </c>
      <c r="AB44" s="41"/>
      <c r="AC44" s="42"/>
      <c r="AD44" s="78">
        <f>SUM(AD45:AD46)</f>
        <v>0</v>
      </c>
      <c r="AE44" s="177">
        <f>SUM(AE45:AE46)</f>
        <v>0</v>
      </c>
      <c r="AF44" s="194">
        <f>SUM(AF45:AF46)</f>
        <v>0</v>
      </c>
      <c r="AG44" s="192">
        <f t="shared" si="33"/>
        <v>0</v>
      </c>
      <c r="AH44" s="41"/>
      <c r="AI44" s="42"/>
      <c r="AJ44" s="78">
        <f>SUM(AJ45:AJ46)</f>
        <v>0</v>
      </c>
      <c r="AK44" s="41"/>
      <c r="AL44" s="42"/>
      <c r="AM44" s="78">
        <f>SUM(AM45:AM46)</f>
        <v>0</v>
      </c>
      <c r="AN44" s="41"/>
      <c r="AO44" s="42"/>
      <c r="AP44" s="78">
        <f>SUM(AP45:AP46)</f>
        <v>0</v>
      </c>
      <c r="AQ44" s="41"/>
      <c r="AR44" s="42"/>
      <c r="AS44" s="78">
        <f>SUM(AS45:AS46)</f>
        <v>0</v>
      </c>
      <c r="AT44" s="78">
        <f>SUM(AT45:AT46)</f>
        <v>27000</v>
      </c>
      <c r="AU44" s="177">
        <f>SUM(AU45:AU46)</f>
        <v>27000</v>
      </c>
      <c r="AV44" s="194">
        <f>SUM(AV45:AV46)</f>
        <v>27000</v>
      </c>
      <c r="AW44" s="192">
        <f t="shared" si="37"/>
        <v>0</v>
      </c>
    </row>
    <row r="45" spans="1:49" ht="13.5" customHeight="1" x14ac:dyDescent="0.3">
      <c r="A45" s="117"/>
      <c r="B45" s="152" t="s">
        <v>36</v>
      </c>
      <c r="C45" s="118"/>
      <c r="D45" s="132"/>
      <c r="E45" s="130"/>
      <c r="F45" s="131"/>
      <c r="G45" s="132"/>
      <c r="H45" s="130"/>
      <c r="I45" s="131"/>
      <c r="J45" s="132"/>
      <c r="K45" s="130"/>
      <c r="L45" s="131"/>
      <c r="M45" s="132"/>
      <c r="N45" s="130"/>
      <c r="O45" s="131"/>
      <c r="P45" s="190">
        <f>F45+I45+L45+O45</f>
        <v>0</v>
      </c>
      <c r="Q45" s="216"/>
      <c r="R45" s="191">
        <f t="shared" si="18"/>
        <v>0</v>
      </c>
      <c r="S45" s="132"/>
      <c r="T45" s="130"/>
      <c r="U45" s="131"/>
      <c r="V45" s="132"/>
      <c r="W45" s="130"/>
      <c r="X45" s="131"/>
      <c r="Y45" s="132"/>
      <c r="Z45" s="130"/>
      <c r="AA45" s="131"/>
      <c r="AB45" s="132"/>
      <c r="AC45" s="130"/>
      <c r="AD45" s="131"/>
      <c r="AE45" s="190">
        <f>U45+X45+AA45+AD45</f>
        <v>0</v>
      </c>
      <c r="AF45" s="216"/>
      <c r="AG45" s="191">
        <f t="shared" si="33"/>
        <v>0</v>
      </c>
      <c r="AH45" s="132"/>
      <c r="AI45" s="130"/>
      <c r="AJ45" s="131"/>
      <c r="AK45" s="132"/>
      <c r="AL45" s="130"/>
      <c r="AM45" s="131"/>
      <c r="AN45" s="132"/>
      <c r="AO45" s="130"/>
      <c r="AP45" s="131"/>
      <c r="AQ45" s="132"/>
      <c r="AR45" s="130"/>
      <c r="AS45" s="131"/>
      <c r="AT45" s="122">
        <f>F45+I45+L45+O45+U45+X45+AA45+AD45+AJ45+AM45+AP45+AS45</f>
        <v>0</v>
      </c>
      <c r="AU45" s="190">
        <f t="shared" si="20"/>
        <v>0</v>
      </c>
      <c r="AV45" s="216"/>
      <c r="AW45" s="191">
        <f t="shared" si="37"/>
        <v>0</v>
      </c>
    </row>
    <row r="46" spans="1:49" ht="45" x14ac:dyDescent="0.3">
      <c r="A46" s="117"/>
      <c r="B46" s="152" t="s">
        <v>37</v>
      </c>
      <c r="C46" s="118" t="s">
        <v>68</v>
      </c>
      <c r="D46" s="133"/>
      <c r="E46" s="130"/>
      <c r="F46" s="131">
        <f>3*5000+3*4000</f>
        <v>27000</v>
      </c>
      <c r="G46" s="133"/>
      <c r="H46" s="130"/>
      <c r="I46" s="131"/>
      <c r="J46" s="133"/>
      <c r="K46" s="130"/>
      <c r="L46" s="131"/>
      <c r="M46" s="133"/>
      <c r="N46" s="130"/>
      <c r="O46" s="131"/>
      <c r="P46" s="190">
        <f>F46+I46+L46+O46</f>
        <v>27000</v>
      </c>
      <c r="Q46" s="214">
        <v>27000</v>
      </c>
      <c r="R46" s="191">
        <f t="shared" si="18"/>
        <v>0</v>
      </c>
      <c r="S46" s="133"/>
      <c r="T46" s="130"/>
      <c r="U46" s="131"/>
      <c r="V46" s="133"/>
      <c r="W46" s="130"/>
      <c r="X46" s="131"/>
      <c r="Y46" s="133"/>
      <c r="Z46" s="130"/>
      <c r="AA46" s="131"/>
      <c r="AB46" s="133"/>
      <c r="AC46" s="130"/>
      <c r="AD46" s="131"/>
      <c r="AE46" s="190">
        <f>U46+X46+AA46+AD46</f>
        <v>0</v>
      </c>
      <c r="AF46" s="214"/>
      <c r="AG46" s="191">
        <f t="shared" si="33"/>
        <v>0</v>
      </c>
      <c r="AH46" s="133"/>
      <c r="AI46" s="130"/>
      <c r="AJ46" s="131"/>
      <c r="AK46" s="133"/>
      <c r="AL46" s="130"/>
      <c r="AM46" s="131"/>
      <c r="AN46" s="133"/>
      <c r="AO46" s="130"/>
      <c r="AP46" s="131"/>
      <c r="AQ46" s="133"/>
      <c r="AR46" s="130"/>
      <c r="AS46" s="131"/>
      <c r="AT46" s="122">
        <f>F46+I46+L46+O46+U46+X46+AA46+AD46+AJ46+AM46+AP46+AS46</f>
        <v>27000</v>
      </c>
      <c r="AU46" s="190">
        <f t="shared" si="20"/>
        <v>27000</v>
      </c>
      <c r="AV46" s="214">
        <v>27000</v>
      </c>
      <c r="AW46" s="191">
        <f t="shared" si="37"/>
        <v>0</v>
      </c>
    </row>
    <row r="47" spans="1:49" ht="13.5" customHeight="1" x14ac:dyDescent="0.3">
      <c r="A47" s="134"/>
      <c r="B47" s="149" t="s">
        <v>38</v>
      </c>
      <c r="C47" s="127"/>
      <c r="D47" s="42"/>
      <c r="E47" s="42"/>
      <c r="F47" s="78">
        <f>SUM(F48:F58)</f>
        <v>28800</v>
      </c>
      <c r="G47" s="42"/>
      <c r="H47" s="42"/>
      <c r="I47" s="78">
        <f>SUM(I48:I58)</f>
        <v>25800</v>
      </c>
      <c r="J47" s="42"/>
      <c r="K47" s="42"/>
      <c r="L47" s="78">
        <f t="shared" ref="L47" si="50">SUM(L48:L58)</f>
        <v>22200</v>
      </c>
      <c r="M47" s="42"/>
      <c r="N47" s="42"/>
      <c r="O47" s="78">
        <f t="shared" ref="O47" si="51">SUM(O48:O58)</f>
        <v>25200</v>
      </c>
      <c r="P47" s="177">
        <f>SUM(P48:P58)</f>
        <v>102000</v>
      </c>
      <c r="Q47" s="194">
        <f>SUM(Q48:Q58)</f>
        <v>102300</v>
      </c>
      <c r="R47" s="192">
        <f t="shared" si="18"/>
        <v>-300</v>
      </c>
      <c r="S47" s="42"/>
      <c r="T47" s="42"/>
      <c r="U47" s="78">
        <f t="shared" ref="U47" si="52">SUM(U48:U58)</f>
        <v>22200</v>
      </c>
      <c r="V47" s="42"/>
      <c r="W47" s="42"/>
      <c r="X47" s="78">
        <f t="shared" ref="X47" si="53">SUM(X48:X58)</f>
        <v>22200</v>
      </c>
      <c r="Y47" s="42"/>
      <c r="Z47" s="42"/>
      <c r="AA47" s="78">
        <f t="shared" ref="AA47" si="54">SUM(AA48:AA58)</f>
        <v>22200</v>
      </c>
      <c r="AB47" s="42"/>
      <c r="AC47" s="42"/>
      <c r="AD47" s="78">
        <f t="shared" ref="AD47" si="55">SUM(AD48:AD58)</f>
        <v>22200</v>
      </c>
      <c r="AE47" s="177">
        <f>SUM(AE48:AE58)</f>
        <v>88800</v>
      </c>
      <c r="AF47" s="194">
        <f>SUM(AF48:AF58)</f>
        <v>88800</v>
      </c>
      <c r="AG47" s="192">
        <f t="shared" si="33"/>
        <v>0</v>
      </c>
      <c r="AH47" s="42"/>
      <c r="AI47" s="42"/>
      <c r="AJ47" s="78">
        <f t="shared" ref="AJ47" si="56">SUM(AJ48:AJ58)</f>
        <v>25200</v>
      </c>
      <c r="AK47" s="42"/>
      <c r="AL47" s="42"/>
      <c r="AM47" s="78">
        <f t="shared" ref="AM47" si="57">SUM(AM48:AM58)</f>
        <v>22200</v>
      </c>
      <c r="AN47" s="42"/>
      <c r="AO47" s="42"/>
      <c r="AP47" s="78">
        <f t="shared" ref="AP47" si="58">SUM(AP48:AP58)</f>
        <v>22200</v>
      </c>
      <c r="AQ47" s="42"/>
      <c r="AR47" s="42"/>
      <c r="AS47" s="78">
        <f t="shared" ref="AS47" si="59">SUM(AS48:AS58)</f>
        <v>22200</v>
      </c>
      <c r="AT47" s="78">
        <f>SUM(AT48:AT58)</f>
        <v>282600</v>
      </c>
      <c r="AU47" s="177">
        <f>SUM(AU48:AU58)</f>
        <v>282600</v>
      </c>
      <c r="AV47" s="194">
        <f>SUM(AV48:AV58)</f>
        <v>282600</v>
      </c>
      <c r="AW47" s="192">
        <f t="shared" si="37"/>
        <v>0</v>
      </c>
    </row>
    <row r="48" spans="1:49" ht="45" x14ac:dyDescent="0.3">
      <c r="A48" s="117"/>
      <c r="B48" s="152" t="s">
        <v>39</v>
      </c>
      <c r="C48" s="118" t="s">
        <v>69</v>
      </c>
      <c r="D48" s="132"/>
      <c r="E48" s="130"/>
      <c r="F48" s="131">
        <f>3*250*5</f>
        <v>3750</v>
      </c>
      <c r="G48" s="132"/>
      <c r="H48" s="130"/>
      <c r="I48" s="131">
        <f>3*250*5</f>
        <v>3750</v>
      </c>
      <c r="J48" s="132"/>
      <c r="K48" s="130"/>
      <c r="L48" s="131">
        <f>3*250*5</f>
        <v>3750</v>
      </c>
      <c r="M48" s="132"/>
      <c r="N48" s="130"/>
      <c r="O48" s="131">
        <f>3*250*5</f>
        <v>3750</v>
      </c>
      <c r="P48" s="190">
        <f>F48+I48+L48+O48</f>
        <v>15000</v>
      </c>
      <c r="Q48" s="216">
        <v>15000</v>
      </c>
      <c r="R48" s="191">
        <f>P48-Q48</f>
        <v>0</v>
      </c>
      <c r="S48" s="132"/>
      <c r="T48" s="130"/>
      <c r="U48" s="131">
        <f>3*250*5</f>
        <v>3750</v>
      </c>
      <c r="V48" s="132"/>
      <c r="W48" s="130"/>
      <c r="X48" s="131">
        <f>3*250*5</f>
        <v>3750</v>
      </c>
      <c r="Y48" s="132"/>
      <c r="Z48" s="130"/>
      <c r="AA48" s="131">
        <f>3*250*5</f>
        <v>3750</v>
      </c>
      <c r="AB48" s="132"/>
      <c r="AC48" s="130"/>
      <c r="AD48" s="131">
        <f>3*250*5</f>
        <v>3750</v>
      </c>
      <c r="AE48" s="190">
        <f>U48+X48+AA48+AD48</f>
        <v>15000</v>
      </c>
      <c r="AF48" s="216">
        <v>15000</v>
      </c>
      <c r="AG48" s="191">
        <f>AE48-AF48</f>
        <v>0</v>
      </c>
      <c r="AH48" s="132"/>
      <c r="AI48" s="130"/>
      <c r="AJ48" s="131">
        <f>3*250*5</f>
        <v>3750</v>
      </c>
      <c r="AK48" s="132"/>
      <c r="AL48" s="130"/>
      <c r="AM48" s="131">
        <f>3*250*5</f>
        <v>3750</v>
      </c>
      <c r="AN48" s="132"/>
      <c r="AO48" s="130"/>
      <c r="AP48" s="131">
        <f>3*250*5</f>
        <v>3750</v>
      </c>
      <c r="AQ48" s="132"/>
      <c r="AR48" s="130"/>
      <c r="AS48" s="131">
        <f>3*250*5</f>
        <v>3750</v>
      </c>
      <c r="AT48" s="122">
        <f t="shared" ref="AT48:AT58" si="60">F48+I48+L48+O48+U48+X48+AA48+AD48+AJ48+AM48+AP48+AS48</f>
        <v>45000</v>
      </c>
      <c r="AU48" s="190">
        <f t="shared" si="20"/>
        <v>45000</v>
      </c>
      <c r="AV48" s="216">
        <v>45000</v>
      </c>
      <c r="AW48" s="191">
        <f>AU48-AV48</f>
        <v>0</v>
      </c>
    </row>
    <row r="49" spans="1:49" ht="33.75" x14ac:dyDescent="0.3">
      <c r="A49" s="117"/>
      <c r="B49" s="152" t="s">
        <v>40</v>
      </c>
      <c r="C49" s="118" t="s">
        <v>70</v>
      </c>
      <c r="D49" s="132"/>
      <c r="E49" s="130"/>
      <c r="F49" s="131">
        <f>4*300</f>
        <v>1200</v>
      </c>
      <c r="G49" s="132"/>
      <c r="H49" s="130"/>
      <c r="I49" s="131">
        <f>4*300</f>
        <v>1200</v>
      </c>
      <c r="J49" s="132"/>
      <c r="K49" s="130"/>
      <c r="L49" s="131">
        <f>4*300</f>
        <v>1200</v>
      </c>
      <c r="M49" s="132"/>
      <c r="N49" s="130"/>
      <c r="O49" s="131">
        <f>4*300</f>
        <v>1200</v>
      </c>
      <c r="P49" s="190">
        <f t="shared" ref="P49:P63" si="61">F49+I49+L49+O49</f>
        <v>4800</v>
      </c>
      <c r="Q49" s="213">
        <v>4800</v>
      </c>
      <c r="R49" s="191">
        <f t="shared" ref="R49:R63" si="62">P49-Q49</f>
        <v>0</v>
      </c>
      <c r="S49" s="132"/>
      <c r="T49" s="130"/>
      <c r="U49" s="131">
        <f>4*300</f>
        <v>1200</v>
      </c>
      <c r="V49" s="132"/>
      <c r="W49" s="130"/>
      <c r="X49" s="131">
        <f>4*300</f>
        <v>1200</v>
      </c>
      <c r="Y49" s="132"/>
      <c r="Z49" s="130"/>
      <c r="AA49" s="131">
        <f>4*300</f>
        <v>1200</v>
      </c>
      <c r="AB49" s="132"/>
      <c r="AC49" s="130"/>
      <c r="AD49" s="131">
        <f>4*300</f>
        <v>1200</v>
      </c>
      <c r="AE49" s="190">
        <f t="shared" ref="AE49:AE58" si="63">U49+X49+AA49+AD49</f>
        <v>4800</v>
      </c>
      <c r="AF49" s="213">
        <v>4800</v>
      </c>
      <c r="AG49" s="191">
        <f t="shared" ref="AG49:AG63" si="64">AE49-AF49</f>
        <v>0</v>
      </c>
      <c r="AH49" s="132"/>
      <c r="AI49" s="130"/>
      <c r="AJ49" s="131">
        <f>4*300</f>
        <v>1200</v>
      </c>
      <c r="AK49" s="132"/>
      <c r="AL49" s="130"/>
      <c r="AM49" s="131">
        <f>4*300</f>
        <v>1200</v>
      </c>
      <c r="AN49" s="132"/>
      <c r="AO49" s="130"/>
      <c r="AP49" s="131">
        <f>4*300</f>
        <v>1200</v>
      </c>
      <c r="AQ49" s="132"/>
      <c r="AR49" s="130"/>
      <c r="AS49" s="131">
        <f>4*300</f>
        <v>1200</v>
      </c>
      <c r="AT49" s="122">
        <f t="shared" si="60"/>
        <v>14400</v>
      </c>
      <c r="AU49" s="190">
        <f t="shared" si="20"/>
        <v>14400</v>
      </c>
      <c r="AV49" s="213">
        <v>14400</v>
      </c>
      <c r="AW49" s="191">
        <f t="shared" ref="AW49:AW63" si="65">AU49-AV49</f>
        <v>0</v>
      </c>
    </row>
    <row r="50" spans="1:49" ht="33.75" x14ac:dyDescent="0.3">
      <c r="A50" s="117"/>
      <c r="B50" s="152" t="s">
        <v>41</v>
      </c>
      <c r="C50" s="118" t="s">
        <v>71</v>
      </c>
      <c r="D50" s="132"/>
      <c r="E50" s="130"/>
      <c r="F50" s="131">
        <f>3*5*800</f>
        <v>12000</v>
      </c>
      <c r="G50" s="132"/>
      <c r="H50" s="130"/>
      <c r="I50" s="131">
        <f>3*5*800</f>
        <v>12000</v>
      </c>
      <c r="J50" s="132"/>
      <c r="K50" s="130"/>
      <c r="L50" s="131">
        <f>3*5*800</f>
        <v>12000</v>
      </c>
      <c r="M50" s="132"/>
      <c r="N50" s="130"/>
      <c r="O50" s="131">
        <f>3*5*800</f>
        <v>12000</v>
      </c>
      <c r="P50" s="190">
        <f t="shared" si="61"/>
        <v>48000</v>
      </c>
      <c r="Q50" s="213">
        <v>48000</v>
      </c>
      <c r="R50" s="191">
        <f t="shared" si="62"/>
        <v>0</v>
      </c>
      <c r="S50" s="132"/>
      <c r="T50" s="130"/>
      <c r="U50" s="131">
        <f>3*5*800</f>
        <v>12000</v>
      </c>
      <c r="V50" s="132"/>
      <c r="W50" s="130"/>
      <c r="X50" s="131">
        <f>3*5*800</f>
        <v>12000</v>
      </c>
      <c r="Y50" s="132"/>
      <c r="Z50" s="130"/>
      <c r="AA50" s="131">
        <f>3*5*800</f>
        <v>12000</v>
      </c>
      <c r="AB50" s="132"/>
      <c r="AC50" s="130"/>
      <c r="AD50" s="131">
        <f>3*5*800</f>
        <v>12000</v>
      </c>
      <c r="AE50" s="190">
        <f t="shared" si="63"/>
        <v>48000</v>
      </c>
      <c r="AF50" s="213">
        <v>48000</v>
      </c>
      <c r="AG50" s="191">
        <f t="shared" si="64"/>
        <v>0</v>
      </c>
      <c r="AH50" s="132"/>
      <c r="AI50" s="130"/>
      <c r="AJ50" s="131">
        <f>3*5*800</f>
        <v>12000</v>
      </c>
      <c r="AK50" s="132"/>
      <c r="AL50" s="130"/>
      <c r="AM50" s="131">
        <f>3*5*800</f>
        <v>12000</v>
      </c>
      <c r="AN50" s="132"/>
      <c r="AO50" s="130"/>
      <c r="AP50" s="131">
        <f>3*5*800</f>
        <v>12000</v>
      </c>
      <c r="AQ50" s="132"/>
      <c r="AR50" s="130"/>
      <c r="AS50" s="131">
        <f>3*5*800</f>
        <v>12000</v>
      </c>
      <c r="AT50" s="122">
        <f t="shared" si="60"/>
        <v>144000</v>
      </c>
      <c r="AU50" s="190">
        <f t="shared" si="20"/>
        <v>144000</v>
      </c>
      <c r="AV50" s="213">
        <v>144000</v>
      </c>
      <c r="AW50" s="191">
        <f t="shared" si="65"/>
        <v>0</v>
      </c>
    </row>
    <row r="51" spans="1:49" x14ac:dyDescent="0.3">
      <c r="A51" s="117"/>
      <c r="B51" s="152" t="s">
        <v>42</v>
      </c>
      <c r="C51" s="118" t="s">
        <v>60</v>
      </c>
      <c r="D51" s="132"/>
      <c r="E51" s="130"/>
      <c r="F51" s="131">
        <v>3000</v>
      </c>
      <c r="G51" s="132"/>
      <c r="H51" s="130"/>
      <c r="I51" s="131">
        <v>3000</v>
      </c>
      <c r="J51" s="132"/>
      <c r="K51" s="130"/>
      <c r="L51" s="131">
        <v>3000</v>
      </c>
      <c r="M51" s="132"/>
      <c r="N51" s="130"/>
      <c r="O51" s="131">
        <v>3000</v>
      </c>
      <c r="P51" s="190">
        <f t="shared" si="61"/>
        <v>12000</v>
      </c>
      <c r="Q51" s="213">
        <v>12300</v>
      </c>
      <c r="R51" s="191">
        <f t="shared" si="62"/>
        <v>-300</v>
      </c>
      <c r="S51" s="132"/>
      <c r="T51" s="130"/>
      <c r="U51" s="131">
        <v>3000</v>
      </c>
      <c r="V51" s="132"/>
      <c r="W51" s="130"/>
      <c r="X51" s="131">
        <v>3000</v>
      </c>
      <c r="Y51" s="132"/>
      <c r="Z51" s="130"/>
      <c r="AA51" s="131">
        <v>3000</v>
      </c>
      <c r="AB51" s="132"/>
      <c r="AC51" s="130"/>
      <c r="AD51" s="131">
        <v>3000</v>
      </c>
      <c r="AE51" s="190">
        <f t="shared" si="63"/>
        <v>12000</v>
      </c>
      <c r="AF51" s="213">
        <v>12000</v>
      </c>
      <c r="AG51" s="191">
        <f t="shared" si="64"/>
        <v>0</v>
      </c>
      <c r="AH51" s="132"/>
      <c r="AI51" s="130"/>
      <c r="AJ51" s="131">
        <v>3000</v>
      </c>
      <c r="AK51" s="132"/>
      <c r="AL51" s="130"/>
      <c r="AM51" s="131">
        <v>3000</v>
      </c>
      <c r="AN51" s="132"/>
      <c r="AO51" s="130"/>
      <c r="AP51" s="131">
        <v>3000</v>
      </c>
      <c r="AQ51" s="132"/>
      <c r="AR51" s="130"/>
      <c r="AS51" s="131">
        <v>3000</v>
      </c>
      <c r="AT51" s="122">
        <f t="shared" si="60"/>
        <v>36000</v>
      </c>
      <c r="AU51" s="190">
        <f t="shared" si="20"/>
        <v>36000</v>
      </c>
      <c r="AV51" s="213">
        <v>36000</v>
      </c>
      <c r="AW51" s="191">
        <f t="shared" si="65"/>
        <v>0</v>
      </c>
    </row>
    <row r="52" spans="1:49" x14ac:dyDescent="0.3">
      <c r="A52" s="117"/>
      <c r="B52" s="152" t="s">
        <v>43</v>
      </c>
      <c r="C52" s="118" t="s">
        <v>72</v>
      </c>
      <c r="D52" s="132"/>
      <c r="E52" s="130"/>
      <c r="F52" s="131">
        <f>250*3*3</f>
        <v>2250</v>
      </c>
      <c r="G52" s="132"/>
      <c r="H52" s="130"/>
      <c r="I52" s="131">
        <f>250*3*3</f>
        <v>2250</v>
      </c>
      <c r="J52" s="132"/>
      <c r="K52" s="130"/>
      <c r="L52" s="131">
        <f>250*3*3</f>
        <v>2250</v>
      </c>
      <c r="M52" s="132"/>
      <c r="N52" s="130"/>
      <c r="O52" s="131">
        <f>250*3*3</f>
        <v>2250</v>
      </c>
      <c r="P52" s="190">
        <f t="shared" si="61"/>
        <v>9000</v>
      </c>
      <c r="Q52" s="213">
        <v>9000</v>
      </c>
      <c r="R52" s="191">
        <f t="shared" si="62"/>
        <v>0</v>
      </c>
      <c r="S52" s="132"/>
      <c r="T52" s="130"/>
      <c r="U52" s="131">
        <f>250*3*3</f>
        <v>2250</v>
      </c>
      <c r="V52" s="132"/>
      <c r="W52" s="130"/>
      <c r="X52" s="131">
        <f>250*3*3</f>
        <v>2250</v>
      </c>
      <c r="Y52" s="132"/>
      <c r="Z52" s="130"/>
      <c r="AA52" s="131">
        <f>250*3*3</f>
        <v>2250</v>
      </c>
      <c r="AB52" s="132"/>
      <c r="AC52" s="130"/>
      <c r="AD52" s="131">
        <f>250*3*3</f>
        <v>2250</v>
      </c>
      <c r="AE52" s="190">
        <f t="shared" si="63"/>
        <v>9000</v>
      </c>
      <c r="AF52" s="213">
        <v>9000</v>
      </c>
      <c r="AG52" s="191">
        <f t="shared" si="64"/>
        <v>0</v>
      </c>
      <c r="AH52" s="132"/>
      <c r="AI52" s="130"/>
      <c r="AJ52" s="131">
        <f>250*3*3</f>
        <v>2250</v>
      </c>
      <c r="AK52" s="132"/>
      <c r="AL52" s="130"/>
      <c r="AM52" s="131">
        <f>250*3*3</f>
        <v>2250</v>
      </c>
      <c r="AN52" s="132"/>
      <c r="AO52" s="130"/>
      <c r="AP52" s="131">
        <f>250*3*3</f>
        <v>2250</v>
      </c>
      <c r="AQ52" s="132"/>
      <c r="AR52" s="130"/>
      <c r="AS52" s="131">
        <f>250*3*3</f>
        <v>2250</v>
      </c>
      <c r="AT52" s="122">
        <f t="shared" si="60"/>
        <v>27000</v>
      </c>
      <c r="AU52" s="190">
        <f t="shared" si="20"/>
        <v>27000</v>
      </c>
      <c r="AV52" s="213">
        <v>27000</v>
      </c>
      <c r="AW52" s="191">
        <f t="shared" si="65"/>
        <v>0</v>
      </c>
    </row>
    <row r="53" spans="1:49" x14ac:dyDescent="0.3">
      <c r="A53" s="117"/>
      <c r="B53" s="152" t="s">
        <v>44</v>
      </c>
      <c r="C53" s="118" t="s">
        <v>73</v>
      </c>
      <c r="D53" s="132"/>
      <c r="E53" s="130"/>
      <c r="F53" s="131">
        <f>3*1000</f>
        <v>3000</v>
      </c>
      <c r="G53" s="132"/>
      <c r="H53" s="130"/>
      <c r="I53" s="131"/>
      <c r="J53" s="132"/>
      <c r="K53" s="130"/>
      <c r="L53" s="131"/>
      <c r="M53" s="132"/>
      <c r="N53" s="130"/>
      <c r="O53" s="131">
        <f>3*1000</f>
        <v>3000</v>
      </c>
      <c r="P53" s="190">
        <f t="shared" si="61"/>
        <v>6000</v>
      </c>
      <c r="Q53" s="213">
        <v>6000</v>
      </c>
      <c r="R53" s="191">
        <f t="shared" si="62"/>
        <v>0</v>
      </c>
      <c r="S53" s="132"/>
      <c r="T53" s="130"/>
      <c r="U53" s="131"/>
      <c r="V53" s="132"/>
      <c r="W53" s="130"/>
      <c r="X53" s="131"/>
      <c r="Y53" s="132"/>
      <c r="Z53" s="130"/>
      <c r="AA53" s="131"/>
      <c r="AB53" s="132"/>
      <c r="AC53" s="130"/>
      <c r="AD53" s="131"/>
      <c r="AE53" s="190">
        <f t="shared" si="63"/>
        <v>0</v>
      </c>
      <c r="AF53" s="213"/>
      <c r="AG53" s="191">
        <f t="shared" si="64"/>
        <v>0</v>
      </c>
      <c r="AH53" s="132"/>
      <c r="AI53" s="130"/>
      <c r="AJ53" s="131">
        <f>3*1000</f>
        <v>3000</v>
      </c>
      <c r="AK53" s="132"/>
      <c r="AL53" s="130"/>
      <c r="AM53" s="131"/>
      <c r="AN53" s="132"/>
      <c r="AO53" s="130"/>
      <c r="AP53" s="131"/>
      <c r="AQ53" s="132"/>
      <c r="AR53" s="130"/>
      <c r="AS53" s="131"/>
      <c r="AT53" s="122">
        <f t="shared" si="60"/>
        <v>9000</v>
      </c>
      <c r="AU53" s="190">
        <f t="shared" si="20"/>
        <v>9000</v>
      </c>
      <c r="AV53" s="213">
        <v>9000</v>
      </c>
      <c r="AW53" s="191">
        <f t="shared" si="65"/>
        <v>0</v>
      </c>
    </row>
    <row r="54" spans="1:49" ht="22.5" x14ac:dyDescent="0.3">
      <c r="A54" s="117"/>
      <c r="B54" s="152" t="s">
        <v>45</v>
      </c>
      <c r="C54" s="30" t="s">
        <v>66</v>
      </c>
      <c r="D54" s="132"/>
      <c r="E54" s="130"/>
      <c r="F54" s="131">
        <f>1200*3</f>
        <v>3600</v>
      </c>
      <c r="G54" s="132"/>
      <c r="H54" s="130"/>
      <c r="I54" s="131">
        <f>1200*3</f>
        <v>3600</v>
      </c>
      <c r="J54" s="132"/>
      <c r="K54" s="130"/>
      <c r="L54" s="131"/>
      <c r="M54" s="132"/>
      <c r="N54" s="130"/>
      <c r="O54" s="131"/>
      <c r="P54" s="190">
        <f t="shared" si="61"/>
        <v>7200</v>
      </c>
      <c r="Q54" s="213">
        <v>7200</v>
      </c>
      <c r="R54" s="191">
        <f t="shared" si="62"/>
        <v>0</v>
      </c>
      <c r="S54" s="132"/>
      <c r="T54" s="130"/>
      <c r="U54" s="131"/>
      <c r="V54" s="132"/>
      <c r="W54" s="130"/>
      <c r="X54" s="131"/>
      <c r="Y54" s="132"/>
      <c r="Z54" s="130"/>
      <c r="AA54" s="131"/>
      <c r="AB54" s="132"/>
      <c r="AC54" s="130"/>
      <c r="AD54" s="131"/>
      <c r="AE54" s="190">
        <f t="shared" si="63"/>
        <v>0</v>
      </c>
      <c r="AF54" s="213"/>
      <c r="AG54" s="191">
        <f t="shared" si="64"/>
        <v>0</v>
      </c>
      <c r="AH54" s="132"/>
      <c r="AI54" s="130"/>
      <c r="AJ54" s="131"/>
      <c r="AK54" s="132"/>
      <c r="AL54" s="130"/>
      <c r="AM54" s="131"/>
      <c r="AN54" s="132"/>
      <c r="AO54" s="130"/>
      <c r="AP54" s="131"/>
      <c r="AQ54" s="132"/>
      <c r="AR54" s="130"/>
      <c r="AS54" s="131"/>
      <c r="AT54" s="122">
        <f t="shared" si="60"/>
        <v>7200</v>
      </c>
      <c r="AU54" s="190">
        <f t="shared" si="20"/>
        <v>7200</v>
      </c>
      <c r="AV54" s="213">
        <v>7200</v>
      </c>
      <c r="AW54" s="191">
        <f t="shared" si="65"/>
        <v>0</v>
      </c>
    </row>
    <row r="55" spans="1:49" ht="13.5" customHeight="1" x14ac:dyDescent="0.3">
      <c r="A55" s="117"/>
      <c r="B55" s="152" t="s">
        <v>46</v>
      </c>
      <c r="C55" s="118"/>
      <c r="D55" s="132"/>
      <c r="E55" s="130"/>
      <c r="F55" s="131"/>
      <c r="G55" s="132"/>
      <c r="H55" s="130"/>
      <c r="I55" s="131"/>
      <c r="J55" s="132"/>
      <c r="K55" s="130"/>
      <c r="L55" s="131"/>
      <c r="M55" s="132"/>
      <c r="N55" s="130"/>
      <c r="O55" s="131"/>
      <c r="P55" s="190">
        <f t="shared" si="61"/>
        <v>0</v>
      </c>
      <c r="Q55" s="213">
        <v>0</v>
      </c>
      <c r="R55" s="191">
        <f t="shared" si="62"/>
        <v>0</v>
      </c>
      <c r="S55" s="132"/>
      <c r="T55" s="130"/>
      <c r="U55" s="131"/>
      <c r="V55" s="132"/>
      <c r="W55" s="130"/>
      <c r="X55" s="131"/>
      <c r="Y55" s="132"/>
      <c r="Z55" s="130"/>
      <c r="AA55" s="131"/>
      <c r="AB55" s="132"/>
      <c r="AC55" s="130"/>
      <c r="AD55" s="131"/>
      <c r="AE55" s="190">
        <f t="shared" si="63"/>
        <v>0</v>
      </c>
      <c r="AF55" s="213"/>
      <c r="AG55" s="191">
        <f t="shared" si="64"/>
        <v>0</v>
      </c>
      <c r="AH55" s="132"/>
      <c r="AI55" s="130"/>
      <c r="AJ55" s="131"/>
      <c r="AK55" s="132"/>
      <c r="AL55" s="130"/>
      <c r="AM55" s="131"/>
      <c r="AN55" s="132"/>
      <c r="AO55" s="130"/>
      <c r="AP55" s="131"/>
      <c r="AQ55" s="132"/>
      <c r="AR55" s="130"/>
      <c r="AS55" s="131"/>
      <c r="AT55" s="122">
        <f t="shared" si="60"/>
        <v>0</v>
      </c>
      <c r="AU55" s="190">
        <f t="shared" si="20"/>
        <v>0</v>
      </c>
      <c r="AV55" s="213"/>
      <c r="AW55" s="191">
        <f t="shared" si="65"/>
        <v>0</v>
      </c>
    </row>
    <row r="56" spans="1:49" ht="13.5" customHeight="1" x14ac:dyDescent="0.3">
      <c r="A56" s="117"/>
      <c r="B56" s="152" t="s">
        <v>47</v>
      </c>
      <c r="C56" s="118"/>
      <c r="D56" s="132"/>
      <c r="E56" s="130"/>
      <c r="F56" s="131"/>
      <c r="G56" s="132"/>
      <c r="H56" s="130"/>
      <c r="I56" s="131"/>
      <c r="J56" s="132"/>
      <c r="K56" s="130"/>
      <c r="L56" s="131"/>
      <c r="M56" s="132"/>
      <c r="N56" s="130"/>
      <c r="O56" s="131"/>
      <c r="P56" s="190">
        <f t="shared" si="61"/>
        <v>0</v>
      </c>
      <c r="Q56" s="213"/>
      <c r="R56" s="191">
        <f t="shared" si="62"/>
        <v>0</v>
      </c>
      <c r="S56" s="132"/>
      <c r="T56" s="130"/>
      <c r="U56" s="131"/>
      <c r="V56" s="132"/>
      <c r="W56" s="130"/>
      <c r="X56" s="131"/>
      <c r="Y56" s="132"/>
      <c r="Z56" s="130"/>
      <c r="AA56" s="131"/>
      <c r="AB56" s="132"/>
      <c r="AC56" s="130"/>
      <c r="AD56" s="131"/>
      <c r="AE56" s="190">
        <f t="shared" si="63"/>
        <v>0</v>
      </c>
      <c r="AF56" s="213"/>
      <c r="AG56" s="191">
        <f t="shared" si="64"/>
        <v>0</v>
      </c>
      <c r="AH56" s="132"/>
      <c r="AI56" s="130"/>
      <c r="AJ56" s="131"/>
      <c r="AK56" s="132"/>
      <c r="AL56" s="130"/>
      <c r="AM56" s="131"/>
      <c r="AN56" s="132"/>
      <c r="AO56" s="130"/>
      <c r="AP56" s="131"/>
      <c r="AQ56" s="132"/>
      <c r="AR56" s="130"/>
      <c r="AS56" s="131"/>
      <c r="AT56" s="122">
        <f t="shared" si="60"/>
        <v>0</v>
      </c>
      <c r="AU56" s="190">
        <f t="shared" si="20"/>
        <v>0</v>
      </c>
      <c r="AV56" s="213"/>
      <c r="AW56" s="191">
        <f t="shared" si="65"/>
        <v>0</v>
      </c>
    </row>
    <row r="57" spans="1:49" ht="13.5" customHeight="1" x14ac:dyDescent="0.3">
      <c r="A57" s="117"/>
      <c r="B57" s="152" t="s">
        <v>48</v>
      </c>
      <c r="C57" s="118"/>
      <c r="D57" s="132"/>
      <c r="E57" s="130"/>
      <c r="F57" s="131"/>
      <c r="G57" s="132"/>
      <c r="H57" s="130"/>
      <c r="I57" s="131"/>
      <c r="J57" s="132"/>
      <c r="K57" s="130"/>
      <c r="L57" s="131"/>
      <c r="M57" s="132"/>
      <c r="N57" s="130"/>
      <c r="O57" s="131"/>
      <c r="P57" s="190">
        <f t="shared" si="61"/>
        <v>0</v>
      </c>
      <c r="Q57" s="213"/>
      <c r="R57" s="191">
        <f t="shared" si="62"/>
        <v>0</v>
      </c>
      <c r="S57" s="132"/>
      <c r="T57" s="130"/>
      <c r="U57" s="131"/>
      <c r="V57" s="132"/>
      <c r="W57" s="130"/>
      <c r="X57" s="131"/>
      <c r="Y57" s="132"/>
      <c r="Z57" s="130"/>
      <c r="AA57" s="131"/>
      <c r="AB57" s="132"/>
      <c r="AC57" s="130"/>
      <c r="AD57" s="131"/>
      <c r="AE57" s="190">
        <f t="shared" si="63"/>
        <v>0</v>
      </c>
      <c r="AF57" s="213"/>
      <c r="AG57" s="191">
        <f t="shared" si="64"/>
        <v>0</v>
      </c>
      <c r="AH57" s="132"/>
      <c r="AI57" s="130"/>
      <c r="AJ57" s="131"/>
      <c r="AK57" s="132"/>
      <c r="AL57" s="130"/>
      <c r="AM57" s="131"/>
      <c r="AN57" s="132"/>
      <c r="AO57" s="130"/>
      <c r="AP57" s="131"/>
      <c r="AQ57" s="132"/>
      <c r="AR57" s="130"/>
      <c r="AS57" s="131"/>
      <c r="AT57" s="122">
        <f t="shared" si="60"/>
        <v>0</v>
      </c>
      <c r="AU57" s="190">
        <f t="shared" si="20"/>
        <v>0</v>
      </c>
      <c r="AV57" s="213"/>
      <c r="AW57" s="191">
        <f t="shared" si="65"/>
        <v>0</v>
      </c>
    </row>
    <row r="58" spans="1:49" ht="13.5" customHeight="1" x14ac:dyDescent="0.3">
      <c r="A58" s="117"/>
      <c r="B58" s="152" t="s">
        <v>49</v>
      </c>
      <c r="C58" s="118"/>
      <c r="D58" s="132"/>
      <c r="E58" s="130"/>
      <c r="F58" s="131"/>
      <c r="G58" s="132"/>
      <c r="H58" s="130"/>
      <c r="I58" s="131"/>
      <c r="J58" s="132"/>
      <c r="K58" s="130"/>
      <c r="L58" s="131"/>
      <c r="M58" s="132"/>
      <c r="N58" s="130"/>
      <c r="O58" s="131"/>
      <c r="P58" s="190">
        <f t="shared" si="61"/>
        <v>0</v>
      </c>
      <c r="Q58" s="214"/>
      <c r="R58" s="191">
        <f t="shared" si="62"/>
        <v>0</v>
      </c>
      <c r="S58" s="132"/>
      <c r="T58" s="130"/>
      <c r="U58" s="131"/>
      <c r="V58" s="132"/>
      <c r="W58" s="130"/>
      <c r="X58" s="131"/>
      <c r="Y58" s="132"/>
      <c r="Z58" s="130"/>
      <c r="AA58" s="131"/>
      <c r="AB58" s="132"/>
      <c r="AC58" s="130"/>
      <c r="AD58" s="131"/>
      <c r="AE58" s="190">
        <f t="shared" si="63"/>
        <v>0</v>
      </c>
      <c r="AF58" s="214"/>
      <c r="AG58" s="191">
        <f t="shared" si="64"/>
        <v>0</v>
      </c>
      <c r="AH58" s="132"/>
      <c r="AI58" s="130"/>
      <c r="AJ58" s="131"/>
      <c r="AK58" s="132"/>
      <c r="AL58" s="130"/>
      <c r="AM58" s="131"/>
      <c r="AN58" s="132"/>
      <c r="AO58" s="130"/>
      <c r="AP58" s="131"/>
      <c r="AQ58" s="132"/>
      <c r="AR58" s="130"/>
      <c r="AS58" s="131"/>
      <c r="AT58" s="122">
        <f t="shared" si="60"/>
        <v>0</v>
      </c>
      <c r="AU58" s="190">
        <f t="shared" si="20"/>
        <v>0</v>
      </c>
      <c r="AV58" s="214"/>
      <c r="AW58" s="191">
        <f t="shared" si="65"/>
        <v>0</v>
      </c>
    </row>
    <row r="59" spans="1:49" ht="13.5" customHeight="1" x14ac:dyDescent="0.3">
      <c r="A59" s="117"/>
      <c r="B59" s="149" t="s">
        <v>50</v>
      </c>
      <c r="C59" s="127"/>
      <c r="D59" s="42"/>
      <c r="E59" s="42"/>
      <c r="F59" s="79">
        <f>SUM(F60:F61)</f>
        <v>3000</v>
      </c>
      <c r="G59" s="48"/>
      <c r="H59" s="42"/>
      <c r="I59" s="79">
        <f>SUM(I60:I61)</f>
        <v>0</v>
      </c>
      <c r="J59" s="48"/>
      <c r="K59" s="42"/>
      <c r="L59" s="79">
        <f>SUM(L60:L61)</f>
        <v>0</v>
      </c>
      <c r="M59" s="41"/>
      <c r="N59" s="42"/>
      <c r="O59" s="79">
        <f>SUM(O60:O61)</f>
        <v>0</v>
      </c>
      <c r="P59" s="177">
        <f>SUM(P60:P61)</f>
        <v>3000</v>
      </c>
      <c r="Q59" s="194">
        <f>SUM(Q60:Q61)</f>
        <v>3000</v>
      </c>
      <c r="R59" s="192">
        <f t="shared" si="62"/>
        <v>0</v>
      </c>
      <c r="S59" s="48"/>
      <c r="T59" s="42"/>
      <c r="U59" s="79">
        <f>SUM(U60:U61)</f>
        <v>0</v>
      </c>
      <c r="V59" s="41"/>
      <c r="W59" s="42"/>
      <c r="X59" s="78">
        <f>SUM(X60:X61)</f>
        <v>0</v>
      </c>
      <c r="Y59" s="41"/>
      <c r="Z59" s="42"/>
      <c r="AA59" s="78">
        <f>SUM(AA60:AA61)</f>
        <v>0</v>
      </c>
      <c r="AB59" s="48"/>
      <c r="AC59" s="42"/>
      <c r="AD59" s="78">
        <f>SUM(AD60:AD61)</f>
        <v>0</v>
      </c>
      <c r="AE59" s="177">
        <f>SUM(AE60:AE61)</f>
        <v>0</v>
      </c>
      <c r="AF59" s="194">
        <f>SUM(AF60:AF61)</f>
        <v>0</v>
      </c>
      <c r="AG59" s="192">
        <f t="shared" si="64"/>
        <v>0</v>
      </c>
      <c r="AH59" s="41"/>
      <c r="AI59" s="42"/>
      <c r="AJ59" s="79">
        <f>SUM(AJ60:AJ61)</f>
        <v>0</v>
      </c>
      <c r="AK59" s="48"/>
      <c r="AL59" s="42"/>
      <c r="AM59" s="78">
        <f>SUM(AM60:AM61)</f>
        <v>0</v>
      </c>
      <c r="AN59" s="41"/>
      <c r="AO59" s="42"/>
      <c r="AP59" s="78">
        <f>SUM(AP60:AP61)</f>
        <v>0</v>
      </c>
      <c r="AQ59" s="41"/>
      <c r="AR59" s="42"/>
      <c r="AS59" s="78">
        <f>SUM(AS60:AS61)</f>
        <v>0</v>
      </c>
      <c r="AT59" s="78">
        <f>SUM(AT60:AT61)</f>
        <v>3000</v>
      </c>
      <c r="AU59" s="177">
        <f>SUM(AU60:AU61)</f>
        <v>3000</v>
      </c>
      <c r="AV59" s="194">
        <f>SUM(AV60:AV61)</f>
        <v>3000</v>
      </c>
      <c r="AW59" s="192">
        <f t="shared" si="65"/>
        <v>0</v>
      </c>
    </row>
    <row r="60" spans="1:49" ht="13.5" customHeight="1" x14ac:dyDescent="0.3">
      <c r="A60" s="117"/>
      <c r="B60" s="152" t="s">
        <v>51</v>
      </c>
      <c r="C60" s="118" t="s">
        <v>57</v>
      </c>
      <c r="D60" s="132"/>
      <c r="E60" s="130"/>
      <c r="F60" s="131">
        <v>3000</v>
      </c>
      <c r="G60" s="132"/>
      <c r="H60" s="130"/>
      <c r="I60" s="131"/>
      <c r="J60" s="132"/>
      <c r="K60" s="130"/>
      <c r="L60" s="131"/>
      <c r="M60" s="132"/>
      <c r="N60" s="130"/>
      <c r="O60" s="131"/>
      <c r="P60" s="190">
        <f t="shared" si="61"/>
        <v>3000</v>
      </c>
      <c r="Q60" s="216">
        <v>3000</v>
      </c>
      <c r="R60" s="191">
        <f t="shared" si="62"/>
        <v>0</v>
      </c>
      <c r="S60" s="132"/>
      <c r="T60" s="130"/>
      <c r="U60" s="131"/>
      <c r="V60" s="132"/>
      <c r="W60" s="130"/>
      <c r="X60" s="131"/>
      <c r="Y60" s="132"/>
      <c r="Z60" s="130"/>
      <c r="AA60" s="131"/>
      <c r="AB60" s="132"/>
      <c r="AC60" s="130"/>
      <c r="AD60" s="131"/>
      <c r="AE60" s="190">
        <f t="shared" ref="AE60:AE61" si="66">U60+X60+AA60+AD60</f>
        <v>0</v>
      </c>
      <c r="AF60" s="216"/>
      <c r="AG60" s="191">
        <f t="shared" si="64"/>
        <v>0</v>
      </c>
      <c r="AH60" s="132"/>
      <c r="AI60" s="130"/>
      <c r="AJ60" s="131"/>
      <c r="AK60" s="132"/>
      <c r="AL60" s="130"/>
      <c r="AM60" s="131"/>
      <c r="AN60" s="132"/>
      <c r="AO60" s="130"/>
      <c r="AP60" s="131"/>
      <c r="AQ60" s="132"/>
      <c r="AR60" s="130"/>
      <c r="AS60" s="131"/>
      <c r="AT60" s="122">
        <f>F60+I60+L60+O60+U60+X60+AA60+AD60+AJ60+AM60+AP60+AS60</f>
        <v>3000</v>
      </c>
      <c r="AU60" s="190">
        <f t="shared" si="20"/>
        <v>3000</v>
      </c>
      <c r="AV60" s="216">
        <v>3000</v>
      </c>
      <c r="AW60" s="191">
        <f t="shared" si="65"/>
        <v>0</v>
      </c>
    </row>
    <row r="61" spans="1:49" ht="13.5" customHeight="1" x14ac:dyDescent="0.3">
      <c r="A61" s="117"/>
      <c r="B61" s="152" t="s">
        <v>52</v>
      </c>
      <c r="C61" s="118"/>
      <c r="D61" s="132"/>
      <c r="E61" s="130"/>
      <c r="F61" s="131"/>
      <c r="G61" s="132"/>
      <c r="H61" s="130"/>
      <c r="I61" s="131"/>
      <c r="J61" s="132"/>
      <c r="K61" s="130"/>
      <c r="L61" s="131"/>
      <c r="M61" s="132"/>
      <c r="N61" s="130"/>
      <c r="O61" s="131"/>
      <c r="P61" s="190">
        <f t="shared" si="61"/>
        <v>0</v>
      </c>
      <c r="Q61" s="213"/>
      <c r="R61" s="191">
        <f t="shared" si="62"/>
        <v>0</v>
      </c>
      <c r="S61" s="132"/>
      <c r="T61" s="130"/>
      <c r="U61" s="131"/>
      <c r="V61" s="132"/>
      <c r="W61" s="130"/>
      <c r="X61" s="131"/>
      <c r="Y61" s="132"/>
      <c r="Z61" s="130"/>
      <c r="AA61" s="131"/>
      <c r="AB61" s="132"/>
      <c r="AC61" s="130"/>
      <c r="AD61" s="131"/>
      <c r="AE61" s="190">
        <f t="shared" si="66"/>
        <v>0</v>
      </c>
      <c r="AF61" s="213"/>
      <c r="AG61" s="191">
        <f t="shared" si="64"/>
        <v>0</v>
      </c>
      <c r="AH61" s="132"/>
      <c r="AI61" s="130"/>
      <c r="AJ61" s="131"/>
      <c r="AK61" s="132"/>
      <c r="AL61" s="130"/>
      <c r="AM61" s="131"/>
      <c r="AN61" s="132"/>
      <c r="AO61" s="130"/>
      <c r="AP61" s="131"/>
      <c r="AQ61" s="132"/>
      <c r="AR61" s="130"/>
      <c r="AS61" s="131"/>
      <c r="AT61" s="122">
        <f>F61+I61+L61+O61+U61+X61+AA61+AD61+AJ61+AM61+AP61+AS61</f>
        <v>0</v>
      </c>
      <c r="AU61" s="190">
        <f t="shared" si="20"/>
        <v>0</v>
      </c>
      <c r="AV61" s="213"/>
      <c r="AW61" s="191">
        <f t="shared" si="65"/>
        <v>0</v>
      </c>
    </row>
    <row r="62" spans="1:49" ht="13.5" customHeight="1" x14ac:dyDescent="0.3">
      <c r="A62" s="117"/>
      <c r="B62" s="149" t="s">
        <v>53</v>
      </c>
      <c r="C62" s="123"/>
      <c r="D62" s="48"/>
      <c r="E62" s="42"/>
      <c r="F62" s="79">
        <f>SUM(F63)</f>
        <v>0</v>
      </c>
      <c r="G62" s="48"/>
      <c r="H62" s="42"/>
      <c r="I62" s="79">
        <f>SUM(I63)</f>
        <v>0</v>
      </c>
      <c r="J62" s="48"/>
      <c r="K62" s="42"/>
      <c r="L62" s="79">
        <f>SUM(L63)</f>
        <v>0</v>
      </c>
      <c r="M62" s="48"/>
      <c r="N62" s="42"/>
      <c r="O62" s="79">
        <f>SUM(O63)</f>
        <v>2000</v>
      </c>
      <c r="P62" s="177">
        <f>SUM(P63)</f>
        <v>2000</v>
      </c>
      <c r="Q62" s="194">
        <f>SUM(Q63)</f>
        <v>4000</v>
      </c>
      <c r="R62" s="192">
        <f t="shared" si="62"/>
        <v>-2000</v>
      </c>
      <c r="S62" s="48"/>
      <c r="T62" s="42"/>
      <c r="U62" s="79">
        <f>SUM(U63)</f>
        <v>0</v>
      </c>
      <c r="V62" s="48"/>
      <c r="W62" s="42"/>
      <c r="X62" s="79">
        <f>SUM(X63)</f>
        <v>0</v>
      </c>
      <c r="Y62" s="48"/>
      <c r="Z62" s="42"/>
      <c r="AA62" s="78">
        <f>SUM(AA63)</f>
        <v>0</v>
      </c>
      <c r="AB62" s="48"/>
      <c r="AC62" s="42"/>
      <c r="AD62" s="79">
        <f>SUM(AD63)</f>
        <v>2000</v>
      </c>
      <c r="AE62" s="177">
        <f>SUM(AE63)</f>
        <v>2000</v>
      </c>
      <c r="AF62" s="194">
        <f>SUM(AF63)</f>
        <v>4000</v>
      </c>
      <c r="AG62" s="192">
        <f t="shared" si="64"/>
        <v>-2000</v>
      </c>
      <c r="AH62" s="48"/>
      <c r="AI62" s="42"/>
      <c r="AJ62" s="79">
        <f>SUM(AJ63)</f>
        <v>0</v>
      </c>
      <c r="AK62" s="48"/>
      <c r="AL62" s="42"/>
      <c r="AM62" s="79">
        <f>SUM(AM63)</f>
        <v>0</v>
      </c>
      <c r="AN62" s="48"/>
      <c r="AO62" s="42"/>
      <c r="AP62" s="79">
        <f>SUM(AP63)</f>
        <v>0</v>
      </c>
      <c r="AQ62" s="48"/>
      <c r="AR62" s="42"/>
      <c r="AS62" s="78">
        <f>SUM(AS63)</f>
        <v>30000</v>
      </c>
      <c r="AT62" s="78">
        <f>SUM(AT63)</f>
        <v>34000</v>
      </c>
      <c r="AU62" s="177">
        <f>SUM(AU63)</f>
        <v>34000</v>
      </c>
      <c r="AV62" s="194">
        <f>SUM(AV63)</f>
        <v>42000</v>
      </c>
      <c r="AW62" s="192">
        <f t="shared" si="65"/>
        <v>-8000</v>
      </c>
    </row>
    <row r="63" spans="1:49" ht="34.5" thickBot="1" x14ac:dyDescent="0.35">
      <c r="A63" s="117"/>
      <c r="B63" s="155" t="s">
        <v>53</v>
      </c>
      <c r="C63" s="135" t="s">
        <v>89</v>
      </c>
      <c r="D63" s="136"/>
      <c r="E63" s="137"/>
      <c r="F63" s="138"/>
      <c r="G63" s="139"/>
      <c r="H63" s="137"/>
      <c r="I63" s="138"/>
      <c r="J63" s="136"/>
      <c r="K63" s="137"/>
      <c r="L63" s="138"/>
      <c r="M63" s="136"/>
      <c r="N63" s="137"/>
      <c r="O63" s="138">
        <v>2000</v>
      </c>
      <c r="P63" s="205">
        <f t="shared" si="61"/>
        <v>2000</v>
      </c>
      <c r="Q63" s="215">
        <v>4000</v>
      </c>
      <c r="R63" s="206">
        <f t="shared" si="62"/>
        <v>-2000</v>
      </c>
      <c r="S63" s="136"/>
      <c r="T63" s="137"/>
      <c r="U63" s="138"/>
      <c r="V63" s="136"/>
      <c r="W63" s="137"/>
      <c r="X63" s="138"/>
      <c r="Y63" s="136"/>
      <c r="Z63" s="137"/>
      <c r="AA63" s="138"/>
      <c r="AB63" s="136"/>
      <c r="AC63" s="137"/>
      <c r="AD63" s="138">
        <v>2000</v>
      </c>
      <c r="AE63" s="205">
        <f t="shared" ref="AE63" si="67">U63+X63+AA63+AD63</f>
        <v>2000</v>
      </c>
      <c r="AF63" s="215">
        <v>4000</v>
      </c>
      <c r="AG63" s="206">
        <f t="shared" si="64"/>
        <v>-2000</v>
      </c>
      <c r="AH63" s="136"/>
      <c r="AI63" s="137"/>
      <c r="AJ63" s="138"/>
      <c r="AK63" s="136"/>
      <c r="AL63" s="137"/>
      <c r="AM63" s="138"/>
      <c r="AN63" s="136"/>
      <c r="AO63" s="137"/>
      <c r="AP63" s="138"/>
      <c r="AQ63" s="136"/>
      <c r="AR63" s="137"/>
      <c r="AS63" s="138">
        <f>20*1500</f>
        <v>30000</v>
      </c>
      <c r="AT63" s="183">
        <f>F63+I63+L63+O63+U63+X63+AA63+AD63+AJ63+AM63+AP63+AS63</f>
        <v>34000</v>
      </c>
      <c r="AU63" s="207">
        <f t="shared" si="20"/>
        <v>34000</v>
      </c>
      <c r="AV63" s="214">
        <f>34000+8000</f>
        <v>42000</v>
      </c>
      <c r="AW63" s="208">
        <f t="shared" si="65"/>
        <v>-8000</v>
      </c>
    </row>
    <row r="64" spans="1:49" ht="13.5" customHeight="1" thickBot="1" x14ac:dyDescent="0.35">
      <c r="A64" s="117"/>
      <c r="B64" s="156" t="s">
        <v>54</v>
      </c>
      <c r="C64" s="140"/>
      <c r="D64" s="141"/>
      <c r="E64" s="142"/>
      <c r="F64" s="143">
        <f>F25+F34+F40+F44+F47+F59+F62</f>
        <v>295217.5</v>
      </c>
      <c r="G64" s="141"/>
      <c r="H64" s="142"/>
      <c r="I64" s="143">
        <f t="shared" ref="I64" si="68">I25+I34+I40+I44+I47+I59+I62</f>
        <v>218217.5</v>
      </c>
      <c r="J64" s="141"/>
      <c r="K64" s="142"/>
      <c r="L64" s="143">
        <f t="shared" ref="L64" si="69">L25+L34+L40+L44+L47+L59+L62</f>
        <v>214617.5</v>
      </c>
      <c r="M64" s="141"/>
      <c r="N64" s="142"/>
      <c r="O64" s="143">
        <f t="shared" ref="O64" si="70">O25+O34+O40+O44+O47+O59+O62</f>
        <v>219617.5</v>
      </c>
      <c r="P64" s="204">
        <f>P62+P59+P47+P44+P40+P34+P25</f>
        <v>947670</v>
      </c>
      <c r="Q64" s="204">
        <f>Q62+Q59+Q47+Q44+Q40+Q34+Q25</f>
        <v>933780</v>
      </c>
      <c r="R64" s="204">
        <f>P64-Q64</f>
        <v>13890</v>
      </c>
      <c r="S64" s="141"/>
      <c r="T64" s="142"/>
      <c r="U64" s="143">
        <f t="shared" ref="U64" si="71">U25+U34+U40+U44+U47+U59+U62</f>
        <v>214617.5</v>
      </c>
      <c r="V64" s="141"/>
      <c r="W64" s="142"/>
      <c r="X64" s="143">
        <f t="shared" ref="X64" si="72">X25+X34+X40+X44+X47+X59+X62</f>
        <v>214617.5</v>
      </c>
      <c r="Y64" s="141"/>
      <c r="Z64" s="142"/>
      <c r="AA64" s="143">
        <f>AA25+AA34+AA40+AA44+AA47+AA59+AA62</f>
        <v>294617.5</v>
      </c>
      <c r="AB64" s="141"/>
      <c r="AC64" s="142"/>
      <c r="AD64" s="143">
        <f t="shared" ref="AD64" si="73">AD25+AD34+AD40+AD44+AD47+AD59+AD62</f>
        <v>216617.5</v>
      </c>
      <c r="AE64" s="204">
        <f>AE62+AE59+AE47+AE44+AE40+AE34+AE25</f>
        <v>940470</v>
      </c>
      <c r="AF64" s="204">
        <f>AF62+AF59+AF47+AF44+AF40+AF34+AF25</f>
        <v>926470</v>
      </c>
      <c r="AG64" s="204">
        <f>AE64-AF64</f>
        <v>14000</v>
      </c>
      <c r="AH64" s="141"/>
      <c r="AI64" s="142"/>
      <c r="AJ64" s="143">
        <f t="shared" ref="AJ64" si="74">AJ25+AJ34+AJ40+AJ44+AJ47+AJ59+AJ62</f>
        <v>217617.5</v>
      </c>
      <c r="AK64" s="141"/>
      <c r="AL64" s="142"/>
      <c r="AM64" s="143">
        <f t="shared" ref="AM64" si="75">AM25+AM34+AM40+AM44+AM47+AM59+AM62</f>
        <v>214617.5</v>
      </c>
      <c r="AN64" s="141"/>
      <c r="AO64" s="142"/>
      <c r="AP64" s="143">
        <f t="shared" ref="AP64" si="76">AP25+AP34+AP40+AP44+AP47+AP59+AP62</f>
        <v>214617.5</v>
      </c>
      <c r="AQ64" s="141"/>
      <c r="AR64" s="142"/>
      <c r="AS64" s="182">
        <f>AS25+AS34+AS40+AS44+AS47+AS59+AS62</f>
        <v>324617.5</v>
      </c>
      <c r="AT64" s="144">
        <f>F64+I64+L64+O64+U64+X64+AA64+AJ64+AM64+AP64+AS64+AD64</f>
        <v>2859610</v>
      </c>
      <c r="AU64" s="209">
        <f>AT64</f>
        <v>2859610</v>
      </c>
      <c r="AV64" s="210">
        <f>AV62+AV59+AV47+AV44+AV40+AV34+AV25</f>
        <v>2835610</v>
      </c>
      <c r="AW64" s="211">
        <f>AU64-AV64</f>
        <v>24000</v>
      </c>
    </row>
  </sheetData>
  <sheetProtection sheet="1" objects="1" scenarios="1"/>
  <mergeCells count="2">
    <mergeCell ref="A16:B16"/>
    <mergeCell ref="C16:E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Budgetskema</vt:lpstr>
      <vt:lpstr>Eksempel</vt:lpstr>
    </vt:vector>
  </TitlesOfParts>
  <Company>jif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Dreyer</dc:creator>
  <cp:lastModifiedBy>Christina Binderup Mikkelsen</cp:lastModifiedBy>
  <dcterms:created xsi:type="dcterms:W3CDTF">2023-09-29T12:48:11Z</dcterms:created>
  <dcterms:modified xsi:type="dcterms:W3CDTF">2026-08-04T13:03:09Z</dcterms:modified>
</cp:coreProperties>
</file>